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6 補正調査(年報作成)\02　年報作成\補正調査ｒ０１\"/>
    </mc:Choice>
  </mc:AlternateContent>
  <bookViews>
    <workbookView xWindow="0" yWindow="0" windowWidth="20490" windowHeight="7530"/>
  </bookViews>
  <sheets>
    <sheet name="h01" sheetId="4" r:id="rId1"/>
  </sheets>
  <definedNames>
    <definedName name="_xlnm.Print_Area" localSheetId="0">'h01'!$A$1:$AD$79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3" i="4" l="1"/>
  <c r="AC73" i="4"/>
  <c r="AC72" i="4"/>
  <c r="AC67" i="4"/>
  <c r="AC68" i="4"/>
  <c r="AC69" i="4"/>
  <c r="AC70" i="4"/>
  <c r="AC66" i="4"/>
  <c r="AC61" i="4"/>
  <c r="AC62" i="4"/>
  <c r="AC63" i="4"/>
  <c r="AC64" i="4"/>
  <c r="AC60" i="4"/>
  <c r="AC55" i="4"/>
  <c r="AC56" i="4"/>
  <c r="AC57" i="4"/>
  <c r="AC58" i="4"/>
  <c r="AC54" i="4"/>
  <c r="AC49" i="4"/>
  <c r="AC50" i="4"/>
  <c r="AC51" i="4"/>
  <c r="AC52" i="4"/>
  <c r="AC48" i="4"/>
  <c r="AC43" i="4"/>
  <c r="AC44" i="4"/>
  <c r="AC45" i="4"/>
  <c r="AC46" i="4"/>
  <c r="AC42" i="4"/>
  <c r="AC37" i="4"/>
  <c r="AC38" i="4"/>
  <c r="AC39" i="4"/>
  <c r="AC40" i="4"/>
  <c r="AC36" i="4"/>
  <c r="AC31" i="4"/>
  <c r="AC32" i="4"/>
  <c r="AC33" i="4"/>
  <c r="AC34" i="4"/>
  <c r="AC30" i="4"/>
  <c r="AC25" i="4"/>
  <c r="AC26" i="4"/>
  <c r="AC27" i="4"/>
  <c r="AC28" i="4"/>
  <c r="AC24" i="4"/>
  <c r="AC16" i="4"/>
  <c r="AC19" i="4"/>
  <c r="AC20" i="4"/>
  <c r="AC21" i="4"/>
  <c r="AC22" i="4"/>
  <c r="AC18" i="4"/>
  <c r="F78" i="4"/>
  <c r="D78" i="4"/>
  <c r="B78" i="4"/>
  <c r="F77" i="4"/>
  <c r="D77" i="4"/>
  <c r="B77" i="4"/>
  <c r="AK154" i="4"/>
  <c r="AJ154" i="4"/>
  <c r="AK153" i="4"/>
  <c r="W72" i="4"/>
  <c r="AJ153" i="4"/>
  <c r="U72" i="4"/>
  <c r="AK152" i="4"/>
  <c r="AJ152" i="4"/>
  <c r="AK151" i="4"/>
  <c r="W69" i="4"/>
  <c r="AJ151" i="4"/>
  <c r="AK150" i="4"/>
  <c r="AJ150" i="4"/>
  <c r="AK149" i="4"/>
  <c r="W67" i="4"/>
  <c r="AJ149" i="4"/>
  <c r="U67" i="4"/>
  <c r="AK148" i="4"/>
  <c r="AJ148" i="4"/>
  <c r="AK147" i="4"/>
  <c r="W64" i="4"/>
  <c r="AJ147" i="4"/>
  <c r="AK146" i="4"/>
  <c r="AJ146" i="4"/>
  <c r="AK145" i="4"/>
  <c r="W62" i="4"/>
  <c r="AJ145" i="4"/>
  <c r="U62" i="4"/>
  <c r="AK144" i="4"/>
  <c r="AJ144" i="4"/>
  <c r="AK143" i="4"/>
  <c r="W60" i="4"/>
  <c r="AJ143" i="4"/>
  <c r="AK142" i="4"/>
  <c r="AJ142" i="4"/>
  <c r="AK141" i="4"/>
  <c r="W57" i="4"/>
  <c r="AJ141" i="4"/>
  <c r="AK140" i="4"/>
  <c r="AJ140" i="4"/>
  <c r="AK139" i="4"/>
  <c r="W55" i="4"/>
  <c r="AJ139" i="4"/>
  <c r="AK138" i="4"/>
  <c r="AJ138" i="4"/>
  <c r="AK137" i="4"/>
  <c r="W52" i="4"/>
  <c r="AJ137" i="4"/>
  <c r="U52" i="4"/>
  <c r="AK136" i="4"/>
  <c r="AJ136" i="4"/>
  <c r="AK135" i="4"/>
  <c r="W50" i="4"/>
  <c r="AJ135" i="4"/>
  <c r="AK134" i="4"/>
  <c r="AJ134" i="4"/>
  <c r="AK133" i="4"/>
  <c r="W48" i="4"/>
  <c r="AJ133" i="4"/>
  <c r="U48" i="4"/>
  <c r="AK132" i="4"/>
  <c r="AJ132" i="4"/>
  <c r="AK131" i="4"/>
  <c r="W45" i="4"/>
  <c r="AJ131" i="4"/>
  <c r="AK130" i="4"/>
  <c r="AJ130" i="4"/>
  <c r="AK129" i="4"/>
  <c r="W43" i="4"/>
  <c r="AJ129" i="4"/>
  <c r="U43" i="4"/>
  <c r="AK128" i="4"/>
  <c r="AJ128" i="4"/>
  <c r="AK127" i="4"/>
  <c r="W40" i="4"/>
  <c r="AJ127" i="4"/>
  <c r="AK126" i="4"/>
  <c r="AJ126" i="4"/>
  <c r="AK125" i="4"/>
  <c r="W38" i="4"/>
  <c r="AJ125" i="4"/>
  <c r="AK124" i="4"/>
  <c r="AJ124" i="4"/>
  <c r="AK123" i="4"/>
  <c r="W36" i="4"/>
  <c r="AJ123" i="4"/>
  <c r="AK122" i="4"/>
  <c r="W34" i="4"/>
  <c r="AJ122" i="4"/>
  <c r="AK121" i="4"/>
  <c r="W33" i="4"/>
  <c r="AJ121" i="4"/>
  <c r="U33" i="4"/>
  <c r="AK120" i="4"/>
  <c r="AJ120" i="4"/>
  <c r="AK119" i="4"/>
  <c r="W31" i="4"/>
  <c r="AJ119" i="4"/>
  <c r="AK118" i="4"/>
  <c r="AJ118" i="4"/>
  <c r="AK117" i="4"/>
  <c r="W28" i="4"/>
  <c r="AJ117" i="4"/>
  <c r="U28" i="4"/>
  <c r="AK116" i="4"/>
  <c r="AJ116" i="4"/>
  <c r="AK115" i="4"/>
  <c r="W26" i="4"/>
  <c r="AJ115" i="4"/>
  <c r="AK114" i="4"/>
  <c r="AJ114" i="4"/>
  <c r="AK113" i="4"/>
  <c r="W24" i="4"/>
  <c r="AJ113" i="4"/>
  <c r="U24" i="4"/>
  <c r="AK112" i="4"/>
  <c r="AJ112" i="4"/>
  <c r="AK111" i="4"/>
  <c r="W21" i="4"/>
  <c r="AJ111" i="4"/>
  <c r="AK110" i="4"/>
  <c r="AJ110" i="4"/>
  <c r="AK109" i="4"/>
  <c r="W19" i="4"/>
  <c r="AJ109" i="4"/>
  <c r="AK108" i="4"/>
  <c r="W18" i="4"/>
  <c r="AJ108" i="4"/>
  <c r="AK103" i="4"/>
  <c r="X73" i="4"/>
  <c r="AJ103" i="4"/>
  <c r="V73" i="4"/>
  <c r="AK102" i="4"/>
  <c r="AJ102" i="4"/>
  <c r="AK101" i="4"/>
  <c r="X70" i="4"/>
  <c r="AJ101" i="4"/>
  <c r="AK100" i="4"/>
  <c r="X69" i="4"/>
  <c r="AJ100" i="4"/>
  <c r="AK99" i="4"/>
  <c r="X68" i="4"/>
  <c r="AJ99" i="4"/>
  <c r="V68" i="4"/>
  <c r="AK98" i="4"/>
  <c r="AJ98" i="4"/>
  <c r="AK97" i="4"/>
  <c r="X66" i="4"/>
  <c r="AJ97" i="4"/>
  <c r="AK96" i="4"/>
  <c r="X64" i="4"/>
  <c r="AJ96" i="4"/>
  <c r="AK95" i="4"/>
  <c r="X63" i="4"/>
  <c r="AJ95" i="4"/>
  <c r="V63" i="4"/>
  <c r="AK94" i="4"/>
  <c r="AJ94" i="4"/>
  <c r="AK93" i="4"/>
  <c r="X61" i="4"/>
  <c r="AJ93" i="4"/>
  <c r="AK92" i="4"/>
  <c r="AJ92" i="4"/>
  <c r="AK91" i="4"/>
  <c r="X58" i="4"/>
  <c r="AJ91" i="4"/>
  <c r="V58" i="4"/>
  <c r="AK90" i="4"/>
  <c r="AJ90" i="4"/>
  <c r="V57" i="4"/>
  <c r="AK89" i="4"/>
  <c r="X56" i="4"/>
  <c r="AJ89" i="4"/>
  <c r="AK88" i="4"/>
  <c r="X55" i="4"/>
  <c r="AJ88" i="4"/>
  <c r="AK87" i="4"/>
  <c r="X54" i="4"/>
  <c r="AJ87" i="4"/>
  <c r="V54" i="4"/>
  <c r="AK86" i="4"/>
  <c r="AJ86" i="4"/>
  <c r="AK85" i="4"/>
  <c r="X51" i="4"/>
  <c r="AJ85" i="4"/>
  <c r="AK84" i="4"/>
  <c r="X50" i="4"/>
  <c r="AJ84" i="4"/>
  <c r="AK83" i="4"/>
  <c r="X49" i="4"/>
  <c r="AJ83" i="4"/>
  <c r="AK82" i="4"/>
  <c r="AJ82" i="4"/>
  <c r="AK81" i="4"/>
  <c r="X46" i="4"/>
  <c r="AJ81" i="4"/>
  <c r="AK80" i="4"/>
  <c r="X45" i="4"/>
  <c r="AJ80" i="4"/>
  <c r="AK79" i="4"/>
  <c r="X44" i="4"/>
  <c r="AJ79" i="4"/>
  <c r="V44" i="4"/>
  <c r="AK78" i="4"/>
  <c r="AJ78" i="4"/>
  <c r="AK77" i="4"/>
  <c r="X42" i="4"/>
  <c r="AJ77" i="4"/>
  <c r="AK76" i="4"/>
  <c r="AJ76" i="4"/>
  <c r="AK75" i="4"/>
  <c r="X39" i="4"/>
  <c r="AJ75" i="4"/>
  <c r="V39" i="4"/>
  <c r="AK74" i="4"/>
  <c r="AJ74" i="4"/>
  <c r="V38" i="4"/>
  <c r="AK73" i="4"/>
  <c r="X37" i="4"/>
  <c r="AJ73" i="4"/>
  <c r="AK72" i="4"/>
  <c r="X36" i="4"/>
  <c r="AJ72" i="4"/>
  <c r="AK71" i="4"/>
  <c r="X34" i="4"/>
  <c r="AJ71" i="4"/>
  <c r="V34" i="4"/>
  <c r="AK70" i="4"/>
  <c r="AJ70" i="4"/>
  <c r="AK69" i="4"/>
  <c r="X32" i="4"/>
  <c r="AJ69" i="4"/>
  <c r="AK68" i="4"/>
  <c r="X31" i="4"/>
  <c r="AJ68" i="4"/>
  <c r="AK67" i="4"/>
  <c r="X30" i="4"/>
  <c r="AJ67" i="4"/>
  <c r="AK66" i="4"/>
  <c r="AJ66" i="4"/>
  <c r="AK65" i="4"/>
  <c r="X27" i="4"/>
  <c r="AJ65" i="4"/>
  <c r="AK64" i="4"/>
  <c r="X26" i="4"/>
  <c r="AJ64" i="4"/>
  <c r="AK63" i="4"/>
  <c r="X25" i="4"/>
  <c r="AJ63" i="4"/>
  <c r="V25" i="4"/>
  <c r="AK62" i="4"/>
  <c r="AJ62" i="4"/>
  <c r="AK61" i="4"/>
  <c r="X22" i="4"/>
  <c r="AJ61" i="4"/>
  <c r="AK60" i="4"/>
  <c r="AJ60" i="4"/>
  <c r="AK59" i="4"/>
  <c r="X20" i="4"/>
  <c r="AJ59" i="4"/>
  <c r="V20" i="4"/>
  <c r="AJ57" i="4"/>
  <c r="V18" i="4"/>
  <c r="AJ58" i="4"/>
  <c r="V19" i="4"/>
  <c r="V21" i="4"/>
  <c r="V22" i="4"/>
  <c r="V24" i="4"/>
  <c r="V26" i="4"/>
  <c r="V27" i="4"/>
  <c r="V28" i="4"/>
  <c r="V30" i="4"/>
  <c r="V31" i="4"/>
  <c r="V32" i="4"/>
  <c r="V33" i="4"/>
  <c r="V36" i="4"/>
  <c r="V37" i="4"/>
  <c r="V40" i="4"/>
  <c r="V42" i="4"/>
  <c r="V43" i="4"/>
  <c r="V45" i="4"/>
  <c r="V46" i="4"/>
  <c r="V48" i="4"/>
  <c r="V49" i="4"/>
  <c r="V50" i="4"/>
  <c r="V51" i="4"/>
  <c r="V52" i="4"/>
  <c r="V55" i="4"/>
  <c r="V56" i="4"/>
  <c r="V60" i="4"/>
  <c r="V61" i="4"/>
  <c r="V62" i="4"/>
  <c r="V64" i="4"/>
  <c r="V66" i="4"/>
  <c r="V67" i="4"/>
  <c r="V69" i="4"/>
  <c r="V70" i="4"/>
  <c r="V72" i="4"/>
  <c r="V16" i="4"/>
  <c r="AK58" i="4"/>
  <c r="AK57" i="4"/>
  <c r="X18" i="4"/>
  <c r="W73" i="4"/>
  <c r="U73" i="4"/>
  <c r="X72" i="4"/>
  <c r="W70" i="4"/>
  <c r="U70" i="4"/>
  <c r="U69" i="4"/>
  <c r="W68" i="4"/>
  <c r="U68" i="4"/>
  <c r="X67" i="4"/>
  <c r="W66" i="4"/>
  <c r="U66" i="4"/>
  <c r="U64" i="4"/>
  <c r="W63" i="4"/>
  <c r="U63" i="4"/>
  <c r="X62" i="4"/>
  <c r="W61" i="4"/>
  <c r="U61" i="4"/>
  <c r="X60" i="4"/>
  <c r="U60" i="4"/>
  <c r="W58" i="4"/>
  <c r="U58" i="4"/>
  <c r="X57" i="4"/>
  <c r="U57" i="4"/>
  <c r="W56" i="4"/>
  <c r="U56" i="4"/>
  <c r="U55" i="4"/>
  <c r="W54" i="4"/>
  <c r="U54" i="4"/>
  <c r="X52" i="4"/>
  <c r="W51" i="4"/>
  <c r="U51" i="4"/>
  <c r="U50" i="4"/>
  <c r="W49" i="4"/>
  <c r="U49" i="4"/>
  <c r="X48" i="4"/>
  <c r="W46" i="4"/>
  <c r="U46" i="4"/>
  <c r="U45" i="4"/>
  <c r="W44" i="4"/>
  <c r="U44" i="4"/>
  <c r="X43" i="4"/>
  <c r="W42" i="4"/>
  <c r="U42" i="4"/>
  <c r="X40" i="4"/>
  <c r="U40" i="4"/>
  <c r="W39" i="4"/>
  <c r="U39" i="4"/>
  <c r="X38" i="4"/>
  <c r="U38" i="4"/>
  <c r="W37" i="4"/>
  <c r="U37" i="4"/>
  <c r="U36" i="4"/>
  <c r="U34" i="4"/>
  <c r="X33" i="4"/>
  <c r="W32" i="4"/>
  <c r="U32" i="4"/>
  <c r="U31" i="4"/>
  <c r="W30" i="4"/>
  <c r="U30" i="4"/>
  <c r="X28" i="4"/>
  <c r="W27" i="4"/>
  <c r="U27" i="4"/>
  <c r="U26" i="4"/>
  <c r="W25" i="4"/>
  <c r="U25" i="4"/>
  <c r="X24" i="4"/>
  <c r="W22" i="4"/>
  <c r="U22" i="4"/>
  <c r="X21" i="4"/>
  <c r="U21" i="4"/>
  <c r="W20" i="4"/>
  <c r="U20" i="4"/>
  <c r="X19" i="4"/>
  <c r="U19" i="4"/>
  <c r="U18" i="4"/>
  <c r="BJ53" i="4"/>
  <c r="BI53" i="4"/>
  <c r="AA16" i="4"/>
  <c r="C18" i="4"/>
  <c r="D18" i="4"/>
  <c r="R18" i="4"/>
  <c r="O18" i="4"/>
  <c r="P18" i="4"/>
  <c r="S18" i="4"/>
  <c r="T18" i="4"/>
  <c r="AF18" i="4"/>
  <c r="AG18" i="4"/>
  <c r="Z18" i="4"/>
  <c r="C19" i="4"/>
  <c r="C20" i="4"/>
  <c r="C21" i="4"/>
  <c r="C22" i="4"/>
  <c r="C24" i="4"/>
  <c r="C25" i="4"/>
  <c r="C26" i="4"/>
  <c r="C27" i="4"/>
  <c r="C28" i="4"/>
  <c r="C30" i="4"/>
  <c r="C31" i="4"/>
  <c r="C32" i="4"/>
  <c r="C33" i="4"/>
  <c r="C34" i="4"/>
  <c r="C36" i="4"/>
  <c r="C37" i="4"/>
  <c r="C38" i="4"/>
  <c r="C39" i="4"/>
  <c r="C40" i="4"/>
  <c r="C42" i="4"/>
  <c r="C43" i="4"/>
  <c r="C44" i="4"/>
  <c r="C45" i="4"/>
  <c r="C46" i="4"/>
  <c r="C48" i="4"/>
  <c r="C49" i="4"/>
  <c r="C50" i="4"/>
  <c r="C51" i="4"/>
  <c r="C52" i="4"/>
  <c r="C54" i="4"/>
  <c r="C55" i="4"/>
  <c r="C56" i="4"/>
  <c r="C57" i="4"/>
  <c r="C58" i="4"/>
  <c r="C60" i="4"/>
  <c r="C61" i="4"/>
  <c r="C62" i="4"/>
  <c r="C63" i="4"/>
  <c r="C64" i="4"/>
  <c r="C66" i="4"/>
  <c r="C67" i="4"/>
  <c r="C68" i="4"/>
  <c r="C69" i="4"/>
  <c r="C70" i="4"/>
  <c r="C72" i="4"/>
  <c r="C73" i="4"/>
  <c r="C16" i="4"/>
  <c r="O24" i="4"/>
  <c r="AF24" i="4"/>
  <c r="D28" i="4"/>
  <c r="R28" i="4"/>
  <c r="O28" i="4"/>
  <c r="P28" i="4"/>
  <c r="S28" i="4"/>
  <c r="T28" i="4"/>
  <c r="O33" i="4"/>
  <c r="Q33" i="4"/>
  <c r="D36" i="4"/>
  <c r="R36" i="4"/>
  <c r="O36" i="4"/>
  <c r="P36" i="4"/>
  <c r="S36" i="4"/>
  <c r="T36" i="4"/>
  <c r="AF36" i="4"/>
  <c r="AG36" i="4"/>
  <c r="Z36" i="4"/>
  <c r="D40" i="4"/>
  <c r="R40" i="4"/>
  <c r="O40" i="4"/>
  <c r="P40" i="4"/>
  <c r="S40" i="4"/>
  <c r="T40" i="4"/>
  <c r="O43" i="4"/>
  <c r="AF43" i="4"/>
  <c r="D45" i="4"/>
  <c r="R45" i="4"/>
  <c r="O45" i="4"/>
  <c r="P45" i="4"/>
  <c r="S45" i="4"/>
  <c r="T45" i="4"/>
  <c r="Y45" i="4"/>
  <c r="O50" i="4"/>
  <c r="Q50" i="4"/>
  <c r="O55" i="4"/>
  <c r="Q55" i="4"/>
  <c r="O60" i="4"/>
  <c r="Q60" i="4"/>
  <c r="D64" i="4"/>
  <c r="R64" i="4"/>
  <c r="O64" i="4"/>
  <c r="P64" i="4"/>
  <c r="S64" i="4"/>
  <c r="T64" i="4"/>
  <c r="O69" i="4"/>
  <c r="Q69" i="4"/>
  <c r="O70" i="4"/>
  <c r="AF70" i="4"/>
  <c r="O73" i="4"/>
  <c r="Q73" i="4"/>
  <c r="O19" i="4"/>
  <c r="P19" i="4"/>
  <c r="AB19" i="4"/>
  <c r="O20" i="4"/>
  <c r="O21" i="4"/>
  <c r="O22" i="4"/>
  <c r="P24" i="4"/>
  <c r="AB24" i="4"/>
  <c r="O25" i="4"/>
  <c r="O26" i="4"/>
  <c r="O27" i="4"/>
  <c r="O30" i="4"/>
  <c r="O31" i="4"/>
  <c r="O32" i="4"/>
  <c r="P33" i="4"/>
  <c r="AB33" i="4"/>
  <c r="O34" i="4"/>
  <c r="O37" i="4"/>
  <c r="O38" i="4"/>
  <c r="P38" i="4"/>
  <c r="AB38" i="4"/>
  <c r="O39" i="4"/>
  <c r="AB40" i="4"/>
  <c r="O42" i="4"/>
  <c r="P42" i="4"/>
  <c r="S42" i="4"/>
  <c r="O44" i="4"/>
  <c r="O46" i="4"/>
  <c r="O48" i="4"/>
  <c r="O49" i="4"/>
  <c r="P50" i="4"/>
  <c r="S50" i="4"/>
  <c r="O51" i="4"/>
  <c r="O52" i="4"/>
  <c r="O54" i="4"/>
  <c r="P54" i="4"/>
  <c r="S54" i="4"/>
  <c r="P55" i="4"/>
  <c r="S55" i="4"/>
  <c r="O56" i="4"/>
  <c r="O57" i="4"/>
  <c r="P57" i="4"/>
  <c r="S57" i="4"/>
  <c r="O58" i="4"/>
  <c r="P60" i="4"/>
  <c r="S60" i="4"/>
  <c r="O61" i="4"/>
  <c r="P61" i="4"/>
  <c r="S61" i="4"/>
  <c r="O62" i="4"/>
  <c r="O63" i="4"/>
  <c r="O66" i="4"/>
  <c r="O67" i="4"/>
  <c r="O68" i="4"/>
  <c r="P69" i="4"/>
  <c r="AB69" i="4"/>
  <c r="O72" i="4"/>
  <c r="P73" i="4"/>
  <c r="S73" i="4"/>
  <c r="B18" i="4"/>
  <c r="F18" i="4"/>
  <c r="G18" i="4"/>
  <c r="H18" i="4"/>
  <c r="I18" i="4"/>
  <c r="N18" i="4"/>
  <c r="B19" i="4"/>
  <c r="F19" i="4"/>
  <c r="G19" i="4"/>
  <c r="G20" i="4"/>
  <c r="G21" i="4"/>
  <c r="G22" i="4"/>
  <c r="G24" i="4"/>
  <c r="G25" i="4"/>
  <c r="G26" i="4"/>
  <c r="G27" i="4"/>
  <c r="G28" i="4"/>
  <c r="G30" i="4"/>
  <c r="G31" i="4"/>
  <c r="G32" i="4"/>
  <c r="G33" i="4"/>
  <c r="G34" i="4"/>
  <c r="G36" i="4"/>
  <c r="G37" i="4"/>
  <c r="G38" i="4"/>
  <c r="G39" i="4"/>
  <c r="G40" i="4"/>
  <c r="G42" i="4"/>
  <c r="G43" i="4"/>
  <c r="G44" i="4"/>
  <c r="G45" i="4"/>
  <c r="G46" i="4"/>
  <c r="G48" i="4"/>
  <c r="G49" i="4"/>
  <c r="G50" i="4"/>
  <c r="G51" i="4"/>
  <c r="G52" i="4"/>
  <c r="G54" i="4"/>
  <c r="G55" i="4"/>
  <c r="G56" i="4"/>
  <c r="G57" i="4"/>
  <c r="G58" i="4"/>
  <c r="G60" i="4"/>
  <c r="G61" i="4"/>
  <c r="G62" i="4"/>
  <c r="G63" i="4"/>
  <c r="G64" i="4"/>
  <c r="G66" i="4"/>
  <c r="G67" i="4"/>
  <c r="G68" i="4"/>
  <c r="G69" i="4"/>
  <c r="G70" i="4"/>
  <c r="G72" i="4"/>
  <c r="G73" i="4"/>
  <c r="G16" i="4"/>
  <c r="H19" i="4"/>
  <c r="I19" i="4"/>
  <c r="B20" i="4"/>
  <c r="F20" i="4"/>
  <c r="H20" i="4"/>
  <c r="I20" i="4"/>
  <c r="N20" i="4"/>
  <c r="AD20" i="4"/>
  <c r="I21" i="4"/>
  <c r="I22" i="4"/>
  <c r="I24" i="4"/>
  <c r="I25" i="4"/>
  <c r="I26" i="4"/>
  <c r="I27" i="4"/>
  <c r="I28" i="4"/>
  <c r="I30" i="4"/>
  <c r="I31" i="4"/>
  <c r="I32" i="4"/>
  <c r="I33" i="4"/>
  <c r="I34" i="4"/>
  <c r="I36" i="4"/>
  <c r="I37" i="4"/>
  <c r="I38" i="4"/>
  <c r="I39" i="4"/>
  <c r="I40" i="4"/>
  <c r="I42" i="4"/>
  <c r="I43" i="4"/>
  <c r="I44" i="4"/>
  <c r="I45" i="4"/>
  <c r="I46" i="4"/>
  <c r="I48" i="4"/>
  <c r="I49" i="4"/>
  <c r="I50" i="4"/>
  <c r="I51" i="4"/>
  <c r="I52" i="4"/>
  <c r="I54" i="4"/>
  <c r="I55" i="4"/>
  <c r="I56" i="4"/>
  <c r="I57" i="4"/>
  <c r="I58" i="4"/>
  <c r="I60" i="4"/>
  <c r="I61" i="4"/>
  <c r="I62" i="4"/>
  <c r="I63" i="4"/>
  <c r="I64" i="4"/>
  <c r="I66" i="4"/>
  <c r="I67" i="4"/>
  <c r="I68" i="4"/>
  <c r="I69" i="4"/>
  <c r="I70" i="4"/>
  <c r="I72" i="4"/>
  <c r="I73" i="4"/>
  <c r="I16" i="4"/>
  <c r="B21" i="4"/>
  <c r="F21" i="4"/>
  <c r="H21" i="4"/>
  <c r="H22" i="4"/>
  <c r="H24" i="4"/>
  <c r="H25" i="4"/>
  <c r="H26" i="4"/>
  <c r="H27" i="4"/>
  <c r="H28" i="4"/>
  <c r="H30" i="4"/>
  <c r="H31" i="4"/>
  <c r="H32" i="4"/>
  <c r="H33" i="4"/>
  <c r="H34" i="4"/>
  <c r="H36" i="4"/>
  <c r="H37" i="4"/>
  <c r="H38" i="4"/>
  <c r="H39" i="4"/>
  <c r="H40" i="4"/>
  <c r="H42" i="4"/>
  <c r="H43" i="4"/>
  <c r="H44" i="4"/>
  <c r="H45" i="4"/>
  <c r="H46" i="4"/>
  <c r="H48" i="4"/>
  <c r="H49" i="4"/>
  <c r="H50" i="4"/>
  <c r="H51" i="4"/>
  <c r="H52" i="4"/>
  <c r="H54" i="4"/>
  <c r="H55" i="4"/>
  <c r="H56" i="4"/>
  <c r="H57" i="4"/>
  <c r="H58" i="4"/>
  <c r="H60" i="4"/>
  <c r="H61" i="4"/>
  <c r="H62" i="4"/>
  <c r="H63" i="4"/>
  <c r="H64" i="4"/>
  <c r="H66" i="4"/>
  <c r="H67" i="4"/>
  <c r="H68" i="4"/>
  <c r="H69" i="4"/>
  <c r="H70" i="4"/>
  <c r="H72" i="4"/>
  <c r="H73" i="4"/>
  <c r="H16" i="4"/>
  <c r="B22" i="4"/>
  <c r="F22" i="4"/>
  <c r="N22" i="4"/>
  <c r="AD22" i="4"/>
  <c r="B24" i="4"/>
  <c r="B25" i="4"/>
  <c r="B26" i="4"/>
  <c r="B27" i="4"/>
  <c r="B28" i="4"/>
  <c r="B30" i="4"/>
  <c r="B31" i="4"/>
  <c r="B32" i="4"/>
  <c r="B33" i="4"/>
  <c r="B34" i="4"/>
  <c r="B36" i="4"/>
  <c r="B37" i="4"/>
  <c r="B38" i="4"/>
  <c r="B39" i="4"/>
  <c r="B40" i="4"/>
  <c r="B42" i="4"/>
  <c r="B43" i="4"/>
  <c r="B44" i="4"/>
  <c r="B45" i="4"/>
  <c r="B46" i="4"/>
  <c r="B48" i="4"/>
  <c r="B49" i="4"/>
  <c r="B50" i="4"/>
  <c r="B51" i="4"/>
  <c r="B52" i="4"/>
  <c r="B54" i="4"/>
  <c r="B55" i="4"/>
  <c r="B56" i="4"/>
  <c r="B57" i="4"/>
  <c r="B58" i="4"/>
  <c r="B60" i="4"/>
  <c r="B61" i="4"/>
  <c r="B62" i="4"/>
  <c r="B63" i="4"/>
  <c r="B64" i="4"/>
  <c r="B66" i="4"/>
  <c r="B67" i="4"/>
  <c r="B68" i="4"/>
  <c r="B69" i="4"/>
  <c r="B70" i="4"/>
  <c r="B72" i="4"/>
  <c r="B73" i="4"/>
  <c r="B16" i="4"/>
  <c r="F24" i="4"/>
  <c r="F25" i="4"/>
  <c r="N25" i="4"/>
  <c r="AD25" i="4"/>
  <c r="F26" i="4"/>
  <c r="N26" i="4"/>
  <c r="AD26" i="4"/>
  <c r="F27" i="4"/>
  <c r="N27" i="4"/>
  <c r="AD27" i="4"/>
  <c r="F28" i="4"/>
  <c r="N28" i="4"/>
  <c r="AD28" i="4"/>
  <c r="F30" i="4"/>
  <c r="N30" i="4"/>
  <c r="AD30" i="4"/>
  <c r="F31" i="4"/>
  <c r="N31" i="4"/>
  <c r="F32" i="4"/>
  <c r="N32" i="4"/>
  <c r="AD32" i="4"/>
  <c r="F33" i="4"/>
  <c r="F34" i="4"/>
  <c r="N34" i="4"/>
  <c r="AD34" i="4"/>
  <c r="F36" i="4"/>
  <c r="N36" i="4"/>
  <c r="AD36" i="4"/>
  <c r="F37" i="4"/>
  <c r="N37" i="4"/>
  <c r="AD37" i="4"/>
  <c r="F38" i="4"/>
  <c r="N38" i="4"/>
  <c r="AD38" i="4"/>
  <c r="F39" i="4"/>
  <c r="N39" i="4"/>
  <c r="AD39" i="4"/>
  <c r="F40" i="4"/>
  <c r="N40" i="4"/>
  <c r="AD40" i="4"/>
  <c r="F42" i="4"/>
  <c r="N42" i="4"/>
  <c r="AD42" i="4"/>
  <c r="F43" i="4"/>
  <c r="F44" i="4"/>
  <c r="N44" i="4"/>
  <c r="AD44" i="4"/>
  <c r="F45" i="4"/>
  <c r="N45" i="4"/>
  <c r="AD45" i="4"/>
  <c r="F46" i="4"/>
  <c r="N46" i="4"/>
  <c r="AD46" i="4"/>
  <c r="F48" i="4"/>
  <c r="N48" i="4"/>
  <c r="AD48" i="4"/>
  <c r="F49" i="4"/>
  <c r="N49" i="4"/>
  <c r="AD49" i="4"/>
  <c r="F50" i="4"/>
  <c r="N50" i="4"/>
  <c r="AD50" i="4"/>
  <c r="F51" i="4"/>
  <c r="N51" i="4"/>
  <c r="AD51" i="4"/>
  <c r="F52" i="4"/>
  <c r="F54" i="4"/>
  <c r="N54" i="4"/>
  <c r="AD54" i="4"/>
  <c r="F55" i="4"/>
  <c r="N55" i="4"/>
  <c r="AD55" i="4"/>
  <c r="F56" i="4"/>
  <c r="N56" i="4"/>
  <c r="AD56" i="4"/>
  <c r="F57" i="4"/>
  <c r="N57" i="4"/>
  <c r="AD57" i="4"/>
  <c r="F58" i="4"/>
  <c r="N58" i="4"/>
  <c r="AD58" i="4"/>
  <c r="F60" i="4"/>
  <c r="N60" i="4"/>
  <c r="F61" i="4"/>
  <c r="N61" i="4"/>
  <c r="AD61" i="4"/>
  <c r="F62" i="4"/>
  <c r="F63" i="4"/>
  <c r="N63" i="4"/>
  <c r="F64" i="4"/>
  <c r="N64" i="4"/>
  <c r="AD64" i="4"/>
  <c r="F66" i="4"/>
  <c r="N66" i="4"/>
  <c r="AD66" i="4"/>
  <c r="F67" i="4"/>
  <c r="N67" i="4"/>
  <c r="AD67" i="4"/>
  <c r="F68" i="4"/>
  <c r="N68" i="4"/>
  <c r="AD68" i="4"/>
  <c r="F69" i="4"/>
  <c r="N69" i="4"/>
  <c r="F70" i="4"/>
  <c r="N70" i="4"/>
  <c r="AD70" i="4"/>
  <c r="F72" i="4"/>
  <c r="F73" i="4"/>
  <c r="N73" i="4"/>
  <c r="AD73" i="4"/>
  <c r="P20" i="4"/>
  <c r="P21" i="4"/>
  <c r="P22" i="4"/>
  <c r="P25" i="4"/>
  <c r="P26" i="4"/>
  <c r="P27" i="4"/>
  <c r="P30" i="4"/>
  <c r="P31" i="4"/>
  <c r="P32" i="4"/>
  <c r="P34" i="4"/>
  <c r="P37" i="4"/>
  <c r="P39" i="4"/>
  <c r="P43" i="4"/>
  <c r="P44" i="4"/>
  <c r="P46" i="4"/>
  <c r="P48" i="4"/>
  <c r="P49" i="4"/>
  <c r="P51" i="4"/>
  <c r="P52" i="4"/>
  <c r="P56" i="4"/>
  <c r="P58" i="4"/>
  <c r="P62" i="4"/>
  <c r="P63" i="4"/>
  <c r="P66" i="4"/>
  <c r="P67" i="4"/>
  <c r="P68" i="4"/>
  <c r="P70" i="4"/>
  <c r="P72" i="4"/>
  <c r="P16" i="4"/>
  <c r="M18" i="4"/>
  <c r="M19" i="4"/>
  <c r="M20" i="4"/>
  <c r="M21" i="4"/>
  <c r="M22" i="4"/>
  <c r="M24" i="4"/>
  <c r="M25" i="4"/>
  <c r="M26" i="4"/>
  <c r="M27" i="4"/>
  <c r="M28" i="4"/>
  <c r="M30" i="4"/>
  <c r="M31" i="4"/>
  <c r="M32" i="4"/>
  <c r="M33" i="4"/>
  <c r="M34" i="4"/>
  <c r="M36" i="4"/>
  <c r="M37" i="4"/>
  <c r="M38" i="4"/>
  <c r="M39" i="4"/>
  <c r="M40" i="4"/>
  <c r="M42" i="4"/>
  <c r="M43" i="4"/>
  <c r="M44" i="4"/>
  <c r="M45" i="4"/>
  <c r="M46" i="4"/>
  <c r="M48" i="4"/>
  <c r="M49" i="4"/>
  <c r="M50" i="4"/>
  <c r="M51" i="4"/>
  <c r="M52" i="4"/>
  <c r="M54" i="4"/>
  <c r="M55" i="4"/>
  <c r="M56" i="4"/>
  <c r="M57" i="4"/>
  <c r="M58" i="4"/>
  <c r="M60" i="4"/>
  <c r="M61" i="4"/>
  <c r="M62" i="4"/>
  <c r="M63" i="4"/>
  <c r="M64" i="4"/>
  <c r="M66" i="4"/>
  <c r="M67" i="4"/>
  <c r="M68" i="4"/>
  <c r="M69" i="4"/>
  <c r="M70" i="4"/>
  <c r="M72" i="4"/>
  <c r="M73" i="4"/>
  <c r="M16" i="4"/>
  <c r="L18" i="4"/>
  <c r="L19" i="4"/>
  <c r="L20" i="4"/>
  <c r="L21" i="4"/>
  <c r="L22" i="4"/>
  <c r="L24" i="4"/>
  <c r="L25" i="4"/>
  <c r="L26" i="4"/>
  <c r="L27" i="4"/>
  <c r="L28" i="4"/>
  <c r="L30" i="4"/>
  <c r="L31" i="4"/>
  <c r="L32" i="4"/>
  <c r="L33" i="4"/>
  <c r="L34" i="4"/>
  <c r="L36" i="4"/>
  <c r="L37" i="4"/>
  <c r="L38" i="4"/>
  <c r="L39" i="4"/>
  <c r="L40" i="4"/>
  <c r="L42" i="4"/>
  <c r="L43" i="4"/>
  <c r="L44" i="4"/>
  <c r="L45" i="4"/>
  <c r="L46" i="4"/>
  <c r="L48" i="4"/>
  <c r="L49" i="4"/>
  <c r="L50" i="4"/>
  <c r="L51" i="4"/>
  <c r="L52" i="4"/>
  <c r="L54" i="4"/>
  <c r="L55" i="4"/>
  <c r="L56" i="4"/>
  <c r="L57" i="4"/>
  <c r="L58" i="4"/>
  <c r="L60" i="4"/>
  <c r="L61" i="4"/>
  <c r="L62" i="4"/>
  <c r="L63" i="4"/>
  <c r="L64" i="4"/>
  <c r="L66" i="4"/>
  <c r="L67" i="4"/>
  <c r="L68" i="4"/>
  <c r="L69" i="4"/>
  <c r="L70" i="4"/>
  <c r="L72" i="4"/>
  <c r="L73" i="4"/>
  <c r="L16" i="4"/>
  <c r="K18" i="4"/>
  <c r="K19" i="4"/>
  <c r="K20" i="4"/>
  <c r="K21" i="4"/>
  <c r="K22" i="4"/>
  <c r="K24" i="4"/>
  <c r="K25" i="4"/>
  <c r="K26" i="4"/>
  <c r="K27" i="4"/>
  <c r="K28" i="4"/>
  <c r="K30" i="4"/>
  <c r="K31" i="4"/>
  <c r="K32" i="4"/>
  <c r="K33" i="4"/>
  <c r="K34" i="4"/>
  <c r="K36" i="4"/>
  <c r="K37" i="4"/>
  <c r="K38" i="4"/>
  <c r="K39" i="4"/>
  <c r="K40" i="4"/>
  <c r="K42" i="4"/>
  <c r="K43" i="4"/>
  <c r="K44" i="4"/>
  <c r="K45" i="4"/>
  <c r="K46" i="4"/>
  <c r="K48" i="4"/>
  <c r="K49" i="4"/>
  <c r="K50" i="4"/>
  <c r="K51" i="4"/>
  <c r="K52" i="4"/>
  <c r="K54" i="4"/>
  <c r="K55" i="4"/>
  <c r="K56" i="4"/>
  <c r="K57" i="4"/>
  <c r="K58" i="4"/>
  <c r="K60" i="4"/>
  <c r="K61" i="4"/>
  <c r="K62" i="4"/>
  <c r="K63" i="4"/>
  <c r="K64" i="4"/>
  <c r="K66" i="4"/>
  <c r="K67" i="4"/>
  <c r="K68" i="4"/>
  <c r="K69" i="4"/>
  <c r="K70" i="4"/>
  <c r="K72" i="4"/>
  <c r="K73" i="4"/>
  <c r="K16" i="4"/>
  <c r="J18" i="4"/>
  <c r="J19" i="4"/>
  <c r="J20" i="4"/>
  <c r="J21" i="4"/>
  <c r="J22" i="4"/>
  <c r="J24" i="4"/>
  <c r="J25" i="4"/>
  <c r="J26" i="4"/>
  <c r="J27" i="4"/>
  <c r="J28" i="4"/>
  <c r="J30" i="4"/>
  <c r="J31" i="4"/>
  <c r="J32" i="4"/>
  <c r="J33" i="4"/>
  <c r="J34" i="4"/>
  <c r="J36" i="4"/>
  <c r="J37" i="4"/>
  <c r="J38" i="4"/>
  <c r="J39" i="4"/>
  <c r="J40" i="4"/>
  <c r="J42" i="4"/>
  <c r="J43" i="4"/>
  <c r="J44" i="4"/>
  <c r="J45" i="4"/>
  <c r="J46" i="4"/>
  <c r="J48" i="4"/>
  <c r="J49" i="4"/>
  <c r="J50" i="4"/>
  <c r="J51" i="4"/>
  <c r="J52" i="4"/>
  <c r="J54" i="4"/>
  <c r="J55" i="4"/>
  <c r="J56" i="4"/>
  <c r="J57" i="4"/>
  <c r="J58" i="4"/>
  <c r="J60" i="4"/>
  <c r="J61" i="4"/>
  <c r="J62" i="4"/>
  <c r="J63" i="4"/>
  <c r="J64" i="4"/>
  <c r="J66" i="4"/>
  <c r="J67" i="4"/>
  <c r="J68" i="4"/>
  <c r="J69" i="4"/>
  <c r="J70" i="4"/>
  <c r="J72" i="4"/>
  <c r="J73" i="4"/>
  <c r="J16" i="4"/>
  <c r="F16" i="4"/>
  <c r="D19" i="4"/>
  <c r="D20" i="4"/>
  <c r="D21" i="4"/>
  <c r="D22" i="4"/>
  <c r="D24" i="4"/>
  <c r="D25" i="4"/>
  <c r="D26" i="4"/>
  <c r="D27" i="4"/>
  <c r="D30" i="4"/>
  <c r="D31" i="4"/>
  <c r="D32" i="4"/>
  <c r="D33" i="4"/>
  <c r="D34" i="4"/>
  <c r="D37" i="4"/>
  <c r="D38" i="4"/>
  <c r="D39" i="4"/>
  <c r="D42" i="4"/>
  <c r="D43" i="4"/>
  <c r="D44" i="4"/>
  <c r="D46" i="4"/>
  <c r="D48" i="4"/>
  <c r="D49" i="4"/>
  <c r="D50" i="4"/>
  <c r="D51" i="4"/>
  <c r="D52" i="4"/>
  <c r="D54" i="4"/>
  <c r="D55" i="4"/>
  <c r="D56" i="4"/>
  <c r="D57" i="4"/>
  <c r="D58" i="4"/>
  <c r="D60" i="4"/>
  <c r="D61" i="4"/>
  <c r="D62" i="4"/>
  <c r="D63" i="4"/>
  <c r="D66" i="4"/>
  <c r="D67" i="4"/>
  <c r="D68" i="4"/>
  <c r="D69" i="4"/>
  <c r="D70" i="4"/>
  <c r="D72" i="4"/>
  <c r="D73" i="4"/>
  <c r="D16" i="4"/>
  <c r="R73" i="4"/>
  <c r="T73" i="4"/>
  <c r="AF73" i="4"/>
  <c r="AA73" i="4"/>
  <c r="R72" i="4"/>
  <c r="S72" i="4"/>
  <c r="T72" i="4"/>
  <c r="AF72" i="4"/>
  <c r="AG72" i="4"/>
  <c r="Z72" i="4"/>
  <c r="AB72" i="4"/>
  <c r="AA72" i="4"/>
  <c r="Q72" i="4"/>
  <c r="E72" i="4"/>
  <c r="R70" i="4"/>
  <c r="S70" i="4"/>
  <c r="T70" i="4"/>
  <c r="AB70" i="4"/>
  <c r="AA70" i="4"/>
  <c r="Q70" i="4"/>
  <c r="E70" i="4"/>
  <c r="AA69" i="4"/>
  <c r="R68" i="4"/>
  <c r="S68" i="4"/>
  <c r="T68" i="4"/>
  <c r="Y68" i="4"/>
  <c r="AF68" i="4"/>
  <c r="AB68" i="4"/>
  <c r="AA68" i="4"/>
  <c r="Q68" i="4"/>
  <c r="E68" i="4"/>
  <c r="R67" i="4"/>
  <c r="S67" i="4"/>
  <c r="T67" i="4"/>
  <c r="AF67" i="4"/>
  <c r="AB67" i="4"/>
  <c r="AA67" i="4"/>
  <c r="Q67" i="4"/>
  <c r="E67" i="4"/>
  <c r="R66" i="4"/>
  <c r="S66" i="4"/>
  <c r="T66" i="4"/>
  <c r="Y66" i="4"/>
  <c r="AF66" i="4"/>
  <c r="AB66" i="4"/>
  <c r="AA66" i="4"/>
  <c r="Q66" i="4"/>
  <c r="E66" i="4"/>
  <c r="AA64" i="4"/>
  <c r="R63" i="4"/>
  <c r="S63" i="4"/>
  <c r="T63" i="4"/>
  <c r="Y63" i="4"/>
  <c r="AF63" i="4"/>
  <c r="AD63" i="4"/>
  <c r="AB63" i="4"/>
  <c r="AA63" i="4"/>
  <c r="Q63" i="4"/>
  <c r="E63" i="4"/>
  <c r="R62" i="4"/>
  <c r="S62" i="4"/>
  <c r="T62" i="4"/>
  <c r="AF62" i="4"/>
  <c r="AB62" i="4"/>
  <c r="AA62" i="4"/>
  <c r="Q62" i="4"/>
  <c r="E62" i="4"/>
  <c r="R61" i="4"/>
  <c r="T61" i="4"/>
  <c r="AF61" i="4"/>
  <c r="AB61" i="4"/>
  <c r="AA61" i="4"/>
  <c r="Q61" i="4"/>
  <c r="E61" i="4"/>
  <c r="AB60" i="4"/>
  <c r="AA60" i="4"/>
  <c r="R58" i="4"/>
  <c r="S58" i="4"/>
  <c r="T58" i="4"/>
  <c r="Y58" i="4"/>
  <c r="AF58" i="4"/>
  <c r="AG58" i="4"/>
  <c r="Z58" i="4"/>
  <c r="AB58" i="4"/>
  <c r="AA58" i="4"/>
  <c r="Q58" i="4"/>
  <c r="E58" i="4"/>
  <c r="R57" i="4"/>
  <c r="T57" i="4"/>
  <c r="AF57" i="4"/>
  <c r="AG57" i="4"/>
  <c r="Z57" i="4"/>
  <c r="AA57" i="4"/>
  <c r="Y57" i="4"/>
  <c r="Q57" i="4"/>
  <c r="E57" i="4"/>
  <c r="R56" i="4"/>
  <c r="S56" i="4"/>
  <c r="T56" i="4"/>
  <c r="AF56" i="4"/>
  <c r="AB56" i="4"/>
  <c r="AA56" i="4"/>
  <c r="Q56" i="4"/>
  <c r="E56" i="4"/>
  <c r="AB55" i="4"/>
  <c r="AA55" i="4"/>
  <c r="R54" i="4"/>
  <c r="T54" i="4"/>
  <c r="AF54" i="4"/>
  <c r="AB54" i="4"/>
  <c r="AA54" i="4"/>
  <c r="Q54" i="4"/>
  <c r="E54" i="4"/>
  <c r="R52" i="4"/>
  <c r="S52" i="4"/>
  <c r="T52" i="4"/>
  <c r="AF52" i="4"/>
  <c r="AG52" i="4"/>
  <c r="Z52" i="4"/>
  <c r="AB52" i="4"/>
  <c r="AA52" i="4"/>
  <c r="Q52" i="4"/>
  <c r="E52" i="4"/>
  <c r="R51" i="4"/>
  <c r="S51" i="4"/>
  <c r="T51" i="4"/>
  <c r="AF51" i="4"/>
  <c r="AB51" i="4"/>
  <c r="AA51" i="4"/>
  <c r="Q51" i="4"/>
  <c r="E51" i="4"/>
  <c r="AA50" i="4"/>
  <c r="R49" i="4"/>
  <c r="S49" i="4"/>
  <c r="T49" i="4"/>
  <c r="AF49" i="4"/>
  <c r="AB49" i="4"/>
  <c r="AA49" i="4"/>
  <c r="Q49" i="4"/>
  <c r="E49" i="4"/>
  <c r="R48" i="4"/>
  <c r="S48" i="4"/>
  <c r="T48" i="4"/>
  <c r="AF48" i="4"/>
  <c r="AB48" i="4"/>
  <c r="AA48" i="4"/>
  <c r="Q48" i="4"/>
  <c r="E48" i="4"/>
  <c r="R46" i="4"/>
  <c r="S46" i="4"/>
  <c r="T46" i="4"/>
  <c r="Y46" i="4"/>
  <c r="AF46" i="4"/>
  <c r="AB46" i="4"/>
  <c r="AA46" i="4"/>
  <c r="Q46" i="4"/>
  <c r="E46" i="4"/>
  <c r="AF45" i="4"/>
  <c r="AA45" i="4"/>
  <c r="Q45" i="4"/>
  <c r="E45" i="4"/>
  <c r="R44" i="4"/>
  <c r="S44" i="4"/>
  <c r="T44" i="4"/>
  <c r="AF44" i="4"/>
  <c r="AB44" i="4"/>
  <c r="AA44" i="4"/>
  <c r="Q44" i="4"/>
  <c r="E44" i="4"/>
  <c r="AB43" i="4"/>
  <c r="AA43" i="4"/>
  <c r="S43" i="4"/>
  <c r="E43" i="4"/>
  <c r="R42" i="4"/>
  <c r="T42" i="4"/>
  <c r="Y42" i="4"/>
  <c r="AF42" i="4"/>
  <c r="AG42" i="4"/>
  <c r="AA42" i="4"/>
  <c r="Z42" i="4"/>
  <c r="Q42" i="4"/>
  <c r="E42" i="4"/>
  <c r="AF40" i="4"/>
  <c r="AA40" i="4"/>
  <c r="R39" i="4"/>
  <c r="S39" i="4"/>
  <c r="T39" i="4"/>
  <c r="AF39" i="4"/>
  <c r="AB39" i="4"/>
  <c r="AA39" i="4"/>
  <c r="Q39" i="4"/>
  <c r="E39" i="4"/>
  <c r="R38" i="4"/>
  <c r="S38" i="4"/>
  <c r="T38" i="4"/>
  <c r="AF38" i="4"/>
  <c r="AA38" i="4"/>
  <c r="Q38" i="4"/>
  <c r="E38" i="4"/>
  <c r="R37" i="4"/>
  <c r="S37" i="4"/>
  <c r="T37" i="4"/>
  <c r="AF37" i="4"/>
  <c r="AB37" i="4"/>
  <c r="AA37" i="4"/>
  <c r="Q37" i="4"/>
  <c r="E37" i="4"/>
  <c r="AB36" i="4"/>
  <c r="AA36" i="4"/>
  <c r="Q36" i="4"/>
  <c r="E36" i="4"/>
  <c r="R34" i="4"/>
  <c r="S34" i="4"/>
  <c r="T34" i="4"/>
  <c r="AF34" i="4"/>
  <c r="AB34" i="4"/>
  <c r="AA34" i="4"/>
  <c r="Q34" i="4"/>
  <c r="E34" i="4"/>
  <c r="R33" i="4"/>
  <c r="S33" i="4"/>
  <c r="T33" i="4"/>
  <c r="AF33" i="4"/>
  <c r="AA33" i="4"/>
  <c r="R32" i="4"/>
  <c r="S32" i="4"/>
  <c r="T32" i="4"/>
  <c r="AF32" i="4"/>
  <c r="AB32" i="4"/>
  <c r="AA32" i="4"/>
  <c r="Q32" i="4"/>
  <c r="E32" i="4"/>
  <c r="R31" i="4"/>
  <c r="S31" i="4"/>
  <c r="T31" i="4"/>
  <c r="AF31" i="4"/>
  <c r="AB31" i="4"/>
  <c r="AA31" i="4"/>
  <c r="Q31" i="4"/>
  <c r="E31" i="4"/>
  <c r="R30" i="4"/>
  <c r="S30" i="4"/>
  <c r="T30" i="4"/>
  <c r="Y30" i="4"/>
  <c r="AF30" i="4"/>
  <c r="AG30" i="4"/>
  <c r="Z30" i="4"/>
  <c r="AB30" i="4"/>
  <c r="AA30" i="4"/>
  <c r="Q30" i="4"/>
  <c r="E30" i="4"/>
  <c r="AA28" i="4"/>
  <c r="R27" i="4"/>
  <c r="S27" i="4"/>
  <c r="T27" i="4"/>
  <c r="AF27" i="4"/>
  <c r="AB27" i="4"/>
  <c r="AA27" i="4"/>
  <c r="Q27" i="4"/>
  <c r="E27" i="4"/>
  <c r="R26" i="4"/>
  <c r="S26" i="4"/>
  <c r="T26" i="4"/>
  <c r="AF26" i="4"/>
  <c r="AB26" i="4"/>
  <c r="AA26" i="4"/>
  <c r="Q26" i="4"/>
  <c r="E26" i="4"/>
  <c r="R25" i="4"/>
  <c r="S25" i="4"/>
  <c r="T25" i="4"/>
  <c r="AF25" i="4"/>
  <c r="AB25" i="4"/>
  <c r="AA25" i="4"/>
  <c r="Q25" i="4"/>
  <c r="E25" i="4"/>
  <c r="AA24" i="4"/>
  <c r="E24" i="4"/>
  <c r="R22" i="4"/>
  <c r="S22" i="4"/>
  <c r="T22" i="4"/>
  <c r="Y22" i="4"/>
  <c r="AF22" i="4"/>
  <c r="AG22" i="4"/>
  <c r="Z22" i="4"/>
  <c r="AB22" i="4"/>
  <c r="AA22" i="4"/>
  <c r="Q22" i="4"/>
  <c r="E22" i="4"/>
  <c r="R21" i="4"/>
  <c r="S21" i="4"/>
  <c r="T21" i="4"/>
  <c r="Y21" i="4"/>
  <c r="AF21" i="4"/>
  <c r="AG21" i="4"/>
  <c r="Z21" i="4"/>
  <c r="AB21" i="4"/>
  <c r="AA21" i="4"/>
  <c r="Q21" i="4"/>
  <c r="E21" i="4"/>
  <c r="R20" i="4"/>
  <c r="S20" i="4"/>
  <c r="T20" i="4"/>
  <c r="AF20" i="4"/>
  <c r="AB20" i="4"/>
  <c r="AA20" i="4"/>
  <c r="Q20" i="4"/>
  <c r="E20" i="4"/>
  <c r="R19" i="4"/>
  <c r="S19" i="4"/>
  <c r="T19" i="4"/>
  <c r="AF19" i="4"/>
  <c r="AA19" i="4"/>
  <c r="AD18" i="4"/>
  <c r="AB18" i="4"/>
  <c r="AA18" i="4"/>
  <c r="Q18" i="4"/>
  <c r="E18" i="4"/>
  <c r="Y36" i="4"/>
  <c r="Y18" i="4"/>
  <c r="AD69" i="4"/>
  <c r="AD60" i="4"/>
  <c r="AD31" i="4"/>
  <c r="AF69" i="4"/>
  <c r="E64" i="4"/>
  <c r="AF55" i="4"/>
  <c r="AB45" i="4"/>
  <c r="Y52" i="4"/>
  <c r="AB64" i="4"/>
  <c r="R69" i="4"/>
  <c r="S69" i="4"/>
  <c r="T69" i="4"/>
  <c r="Y69" i="4"/>
  <c r="N72" i="4"/>
  <c r="AD72" i="4"/>
  <c r="N62" i="4"/>
  <c r="AD62" i="4"/>
  <c r="N52" i="4"/>
  <c r="AD52" i="4"/>
  <c r="N43" i="4"/>
  <c r="AD43" i="4"/>
  <c r="N33" i="4"/>
  <c r="AD33" i="4"/>
  <c r="N24" i="4"/>
  <c r="AD24" i="4"/>
  <c r="N19" i="4"/>
  <c r="AD19" i="4"/>
  <c r="Y72" i="4"/>
  <c r="AG67" i="4"/>
  <c r="Z67" i="4"/>
  <c r="Y67" i="4"/>
  <c r="Y28" i="4"/>
  <c r="AF28" i="4"/>
  <c r="AG28" i="4"/>
  <c r="Z28" i="4"/>
  <c r="Y27" i="4"/>
  <c r="AG27" i="4"/>
  <c r="Z27" i="4"/>
  <c r="Y25" i="4"/>
  <c r="AG25" i="4"/>
  <c r="Z25" i="4"/>
  <c r="Y32" i="4"/>
  <c r="AG32" i="4"/>
  <c r="Z32" i="4"/>
  <c r="AG73" i="4"/>
  <c r="Z73" i="4"/>
  <c r="Y73" i="4"/>
  <c r="O16" i="4"/>
  <c r="Q16" i="4"/>
  <c r="AF16" i="4"/>
  <c r="E16" i="4"/>
  <c r="Y26" i="4"/>
  <c r="AG26" i="4"/>
  <c r="Z26" i="4"/>
  <c r="Y44" i="4"/>
  <c r="AG44" i="4"/>
  <c r="Z44" i="4"/>
  <c r="X16" i="4"/>
  <c r="AG69" i="4"/>
  <c r="Z69" i="4"/>
  <c r="Y31" i="4"/>
  <c r="AG31" i="4"/>
  <c r="Z31" i="4"/>
  <c r="Y38" i="4"/>
  <c r="AG38" i="4"/>
  <c r="Z38" i="4"/>
  <c r="Y39" i="4"/>
  <c r="AG39" i="4"/>
  <c r="Z39" i="4"/>
  <c r="Y70" i="4"/>
  <c r="AG70" i="4"/>
  <c r="Z70" i="4"/>
  <c r="Y37" i="4"/>
  <c r="AG37" i="4"/>
  <c r="Z37" i="4"/>
  <c r="Y51" i="4"/>
  <c r="AG51" i="4"/>
  <c r="Z51" i="4"/>
  <c r="Y54" i="4"/>
  <c r="AG54" i="4"/>
  <c r="Z54" i="4"/>
  <c r="AG62" i="4"/>
  <c r="Z62" i="4"/>
  <c r="Y62" i="4"/>
  <c r="Y64" i="4"/>
  <c r="AF64" i="4"/>
  <c r="AG64" i="4"/>
  <c r="Z64" i="4"/>
  <c r="Y49" i="4"/>
  <c r="AG49" i="4"/>
  <c r="Z49" i="4"/>
  <c r="AG61" i="4"/>
  <c r="Z61" i="4"/>
  <c r="Y61" i="4"/>
  <c r="Y19" i="4"/>
  <c r="AG19" i="4"/>
  <c r="Z19" i="4"/>
  <c r="Y20" i="4"/>
  <c r="AG20" i="4"/>
  <c r="Z20" i="4"/>
  <c r="AG56" i="4"/>
  <c r="Z56" i="4"/>
  <c r="Y56" i="4"/>
  <c r="Y40" i="4"/>
  <c r="AG40" i="4"/>
  <c r="Z40" i="4"/>
  <c r="U16" i="4"/>
  <c r="W16" i="4"/>
  <c r="Y48" i="4"/>
  <c r="AG48" i="4"/>
  <c r="Z48" i="4"/>
  <c r="R16" i="4"/>
  <c r="S16" i="4"/>
  <c r="T16" i="4"/>
  <c r="Y33" i="4"/>
  <c r="AG33" i="4"/>
  <c r="Z33" i="4"/>
  <c r="Y34" i="4"/>
  <c r="AG34" i="4"/>
  <c r="Z34" i="4"/>
  <c r="E50" i="4"/>
  <c r="AG45" i="4"/>
  <c r="Z45" i="4"/>
  <c r="Q24" i="4"/>
  <c r="E40" i="4"/>
  <c r="Q43" i="4"/>
  <c r="E33" i="4"/>
  <c r="Q40" i="4"/>
  <c r="AB42" i="4"/>
  <c r="R43" i="4"/>
  <c r="T43" i="4"/>
  <c r="AG46" i="4"/>
  <c r="Z46" i="4"/>
  <c r="AB57" i="4"/>
  <c r="AB73" i="4"/>
  <c r="AF50" i="4"/>
  <c r="Q64" i="4"/>
  <c r="E19" i="4"/>
  <c r="S24" i="4"/>
  <c r="R24" i="4"/>
  <c r="T24" i="4"/>
  <c r="AB28" i="4"/>
  <c r="E55" i="4"/>
  <c r="E69" i="4"/>
  <c r="Q19" i="4"/>
  <c r="R55" i="4"/>
  <c r="T55" i="4"/>
  <c r="AG63" i="4"/>
  <c r="Z63" i="4"/>
  <c r="AG68" i="4"/>
  <c r="Z68" i="4"/>
  <c r="AB50" i="4"/>
  <c r="R50" i="4"/>
  <c r="T50" i="4"/>
  <c r="E60" i="4"/>
  <c r="N21" i="4"/>
  <c r="AD21" i="4"/>
  <c r="E28" i="4"/>
  <c r="AG66" i="4"/>
  <c r="Z66" i="4"/>
  <c r="E73" i="4"/>
  <c r="AF60" i="4"/>
  <c r="Q28" i="4"/>
  <c r="R60" i="4"/>
  <c r="T60" i="4"/>
  <c r="AB16" i="4"/>
  <c r="AG24" i="4"/>
  <c r="Z24" i="4"/>
  <c r="Y24" i="4"/>
  <c r="AG43" i="4"/>
  <c r="Z43" i="4"/>
  <c r="Y43" i="4"/>
  <c r="Y55" i="4"/>
  <c r="AG55" i="4"/>
  <c r="Z55" i="4"/>
  <c r="N16" i="4"/>
  <c r="AD16" i="4"/>
  <c r="Y60" i="4"/>
  <c r="AG60" i="4"/>
  <c r="Z60" i="4"/>
  <c r="AG50" i="4"/>
  <c r="Z50" i="4"/>
  <c r="Y50" i="4"/>
  <c r="AG16" i="4"/>
  <c r="Z16" i="4"/>
  <c r="Y16" i="4"/>
</calcChain>
</file>

<file path=xl/sharedStrings.xml><?xml version="1.0" encoding="utf-8"?>
<sst xmlns="http://schemas.openxmlformats.org/spreadsheetml/2006/main" count="1010" uniqueCount="253">
  <si>
    <t>合計</t>
    <rPh sb="0" eb="2">
      <t>ゴウケイ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</si>
  <si>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</si>
  <si>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</si>
  <si>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</si>
  <si>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</si>
  <si>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</si>
  <si>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</si>
  <si>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</si>
  <si>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</si>
  <si>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</si>
  <si>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</si>
  <si>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</si>
  <si>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</si>
  <si>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</si>
  <si>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</si>
  <si>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</si>
  <si>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</si>
  <si>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</si>
  <si>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</si>
  <si>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</si>
  <si>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</si>
  <si>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</si>
  <si>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</si>
  <si>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</si>
  <si>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</si>
  <si>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</si>
  <si>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</si>
  <si>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</si>
  <si>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</si>
  <si>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</si>
  <si>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</si>
  <si>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</si>
  <si>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</si>
  <si>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</si>
  <si>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</si>
  <si>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</si>
  <si>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</si>
  <si>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</si>
  <si>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</si>
  <si>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</si>
  <si>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</si>
  <si>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</si>
  <si>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</si>
  <si>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</si>
  <si>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</si>
  <si>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</si>
  <si>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</si>
  <si>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</si>
  <si>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  <rPh sb="0" eb="1">
      <t>ネン</t>
    </rPh>
    <phoneticPr fontId="2"/>
  </si>
  <si>
    <t>都道府県</t>
  </si>
  <si>
    <t>未着工</t>
  </si>
  <si>
    <t>工事中止</t>
  </si>
  <si>
    <t>用途変更</t>
  </si>
  <si>
    <t>構造変更</t>
  </si>
  <si>
    <t>増</t>
  </si>
  <si>
    <t>減</t>
  </si>
  <si>
    <t>床面積</t>
  </si>
  <si>
    <t>工事費</t>
  </si>
  <si>
    <t>工事費予定額</t>
  </si>
  <si>
    <t>算術平均</t>
    <rPh sb="0" eb="2">
      <t>サンジュツ</t>
    </rPh>
    <rPh sb="2" eb="4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</si>
  <si>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</si>
  <si>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第77表</t>
    <rPh sb="0" eb="1">
      <t>ダイ</t>
    </rPh>
    <rPh sb="3" eb="4">
      <t>ヒョウ</t>
    </rPh>
    <phoneticPr fontId="2"/>
  </si>
  <si>
    <t>補正調査結果</t>
    <rPh sb="0" eb="2">
      <t>ホセイ</t>
    </rPh>
    <rPh sb="2" eb="4">
      <t>チョウサ</t>
    </rPh>
    <rPh sb="4" eb="6">
      <t>ケッカ</t>
    </rPh>
    <phoneticPr fontId="2"/>
  </si>
  <si>
    <t>参考②(補正調査を工事１件単価により集計)</t>
    <rPh sb="0" eb="2">
      <t>サンコウ</t>
    </rPh>
    <rPh sb="4" eb="6">
      <t>ホセイ</t>
    </rPh>
    <rPh sb="6" eb="8">
      <t>チョウサ</t>
    </rPh>
    <rPh sb="9" eb="11">
      <t>コウジ</t>
    </rPh>
    <rPh sb="12" eb="13">
      <t>ケン</t>
    </rPh>
    <rPh sb="13" eb="15">
      <t>タンカ</t>
    </rPh>
    <rPh sb="18" eb="20">
      <t>シュウケイ</t>
    </rPh>
    <phoneticPr fontId="2"/>
  </si>
  <si>
    <t>平方メートル</t>
  </si>
  <si>
    <t>当り単価</t>
  </si>
  <si>
    <t>予定床面積</t>
  </si>
  <si>
    <t>の合計</t>
  </si>
  <si>
    <t>予定額</t>
  </si>
  <si>
    <t>工事実施</t>
  </si>
  <si>
    <t>床面積の</t>
  </si>
  <si>
    <t>工事実施額</t>
  </si>
  <si>
    <t>工事実施率</t>
  </si>
  <si>
    <t>工事費予</t>
  </si>
  <si>
    <t>定額平方</t>
  </si>
  <si>
    <t>メートル</t>
  </si>
  <si>
    <t>額平方</t>
  </si>
  <si>
    <t>定額の補</t>
  </si>
  <si>
    <t>×補正率</t>
  </si>
  <si>
    <t>工事実施額の</t>
  </si>
  <si>
    <t>推定値</t>
  </si>
  <si>
    <t>補正調査に</t>
  </si>
  <si>
    <t>メートル当</t>
  </si>
  <si>
    <t>り実施単価</t>
  </si>
  <si>
    <t>木造建築物</t>
  </si>
  <si>
    <t>１件当り実</t>
  </si>
  <si>
    <t>施床面積の</t>
  </si>
  <si>
    <t>合計の算術</t>
  </si>
  <si>
    <t>平方ﾒｰﾄﾙ</t>
    <rPh sb="0" eb="2">
      <t>ヘイホウ</t>
    </rPh>
    <phoneticPr fontId="2"/>
  </si>
  <si>
    <t>万円</t>
    <rPh sb="0" eb="2">
      <t>マンエン</t>
    </rPh>
    <phoneticPr fontId="2"/>
  </si>
  <si>
    <t>千円</t>
    <rPh sb="0" eb="1">
      <t>セン</t>
    </rPh>
    <rPh sb="1" eb="2">
      <t>エン</t>
    </rPh>
    <phoneticPr fontId="2"/>
  </si>
  <si>
    <t>件</t>
    <rPh sb="0" eb="1">
      <t>ケン</t>
    </rPh>
    <phoneticPr fontId="2"/>
  </si>
  <si>
    <t>ﾚｺｰﾄﾞ件数</t>
    <rPh sb="5" eb="7">
      <t>ケンスウ</t>
    </rPh>
    <phoneticPr fontId="2"/>
  </si>
  <si>
    <t>床面積の合計（㎡）</t>
  </si>
  <si>
    <t>工事費予定額（万円）</t>
  </si>
  <si>
    <t>床面積・増・件数</t>
  </si>
  <si>
    <t>床面積・増・床面積（㎡）</t>
  </si>
  <si>
    <t>床面積・減・件数</t>
  </si>
  <si>
    <t>床面積・減・床面積（㎡）</t>
  </si>
  <si>
    <t>実施床面積の合計（㎡）</t>
  </si>
  <si>
    <t>合計金額（万円）</t>
  </si>
  <si>
    <t>実施単価（千円/㎡）</t>
  </si>
  <si>
    <t>標準偏差</t>
  </si>
  <si>
    <t>都道府県計</t>
  </si>
  <si>
    <t>市部計</t>
  </si>
  <si>
    <t>木造・床面積の合計（㎡）</t>
    <phoneticPr fontId="2"/>
  </si>
  <si>
    <t>木造・工事費の予定額（万円）</t>
    <phoneticPr fontId="2"/>
  </si>
  <si>
    <t>補正調査による木造住宅の平方メートル当り実施単価</t>
  </si>
  <si>
    <t>総　　計</t>
    <rPh sb="0" eb="1">
      <t>フサ</t>
    </rPh>
    <rPh sb="3" eb="4">
      <t>ケイ</t>
    </rPh>
    <phoneticPr fontId="2"/>
  </si>
  <si>
    <t>床 面 積 の 合 計</t>
    <rPh sb="0" eb="1">
      <t>ユカ</t>
    </rPh>
    <rPh sb="2" eb="3">
      <t>メン</t>
    </rPh>
    <rPh sb="4" eb="5">
      <t>セキ</t>
    </rPh>
    <rPh sb="8" eb="9">
      <t>ゴウ</t>
    </rPh>
    <rPh sb="10" eb="11">
      <t>ケイ</t>
    </rPh>
    <phoneticPr fontId="2"/>
  </si>
  <si>
    <t>工 事 費 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2"/>
  </si>
  <si>
    <t>木造建築物の平方メートル当り実施単価</t>
    <rPh sb="0" eb="2">
      <t>モクゾウ</t>
    </rPh>
    <rPh sb="2" eb="5">
      <t>ケンチクブツ</t>
    </rPh>
    <rPh sb="6" eb="8">
      <t>ヘイホウ</t>
    </rPh>
    <rPh sb="12" eb="13">
      <t>アタ</t>
    </rPh>
    <rPh sb="14" eb="16">
      <t>ジッシ</t>
    </rPh>
    <rPh sb="16" eb="18">
      <t>タンカ</t>
    </rPh>
    <phoneticPr fontId="2"/>
  </si>
  <si>
    <t>参 考 ①</t>
    <rPh sb="0" eb="1">
      <t>サン</t>
    </rPh>
    <rPh sb="2" eb="3">
      <t>コウ</t>
    </rPh>
    <phoneticPr fontId="2"/>
  </si>
  <si>
    <t>着　工　統　計　値　（木　造）</t>
    <rPh sb="0" eb="1">
      <t>キ</t>
    </rPh>
    <rPh sb="2" eb="3">
      <t>タクミ</t>
    </rPh>
    <rPh sb="4" eb="5">
      <t>オサム</t>
    </rPh>
    <rPh sb="6" eb="7">
      <t>ケイ</t>
    </rPh>
    <rPh sb="8" eb="9">
      <t>アタイ</t>
    </rPh>
    <rPh sb="11" eb="12">
      <t>キ</t>
    </rPh>
    <rPh sb="13" eb="14">
      <t>ヅクリ</t>
    </rPh>
    <phoneticPr fontId="2"/>
  </si>
  <si>
    <t>補　　　正　　　値　　　の　　　計　　　算</t>
    <rPh sb="0" eb="1">
      <t>ホ</t>
    </rPh>
    <rPh sb="4" eb="5">
      <t>セイ</t>
    </rPh>
    <rPh sb="8" eb="9">
      <t>アタイ</t>
    </rPh>
    <rPh sb="16" eb="17">
      <t>ケイ</t>
    </rPh>
    <rPh sb="20" eb="21">
      <t>サン</t>
    </rPh>
    <phoneticPr fontId="2"/>
  </si>
  <si>
    <t>床面積の合計</t>
  </si>
  <si>
    <t>工事費の予定額の合計</t>
  </si>
  <si>
    <t>実施床面積の合計（㎡）</t>
    <phoneticPr fontId="2"/>
  </si>
  <si>
    <t>合計金額（万円）</t>
    <phoneticPr fontId="2"/>
  </si>
  <si>
    <t>補　　　　　　正　　　　　　調　　　　　　査　　　　　　結　　　　　　果</t>
    <phoneticPr fontId="2"/>
  </si>
  <si>
    <t>計　画　変　更</t>
    <phoneticPr fontId="2"/>
  </si>
  <si>
    <t>床　面　積　の　変　更</t>
    <phoneticPr fontId="2"/>
  </si>
  <si>
    <t>工　事　実　施　数</t>
    <phoneticPr fontId="2"/>
  </si>
  <si>
    <t>補　　正　　率</t>
    <phoneticPr fontId="2"/>
  </si>
  <si>
    <t>床 面 積</t>
    <phoneticPr fontId="2"/>
  </si>
  <si>
    <t>工　　事　　費</t>
    <phoneticPr fontId="2"/>
  </si>
  <si>
    <t>都道府県名</t>
    <phoneticPr fontId="2"/>
  </si>
  <si>
    <t>市　　部</t>
    <phoneticPr fontId="2"/>
  </si>
  <si>
    <r>
      <t>Ｂ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＝Ｂ</t>
    </r>
    <r>
      <rPr>
        <sz val="7"/>
        <rFont val="ＭＳ 明朝"/>
        <family val="1"/>
        <charset val="128"/>
      </rPr>
      <t>0</t>
    </r>
    <phoneticPr fontId="2"/>
  </si>
  <si>
    <t>％</t>
    <phoneticPr fontId="2"/>
  </si>
  <si>
    <r>
      <t>n</t>
    </r>
    <r>
      <rPr>
        <sz val="8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</si>
  <si>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</si>
  <si>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</si>
  <si>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</si>
  <si>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1</t>
    </r>
    <phoneticPr fontId="2"/>
  </si>
  <si>
    <r>
      <t>c</t>
    </r>
    <r>
      <rPr>
        <sz val="7"/>
        <rFont val="ＭＳ 明朝"/>
        <family val="1"/>
        <charset val="128"/>
      </rPr>
      <t>1</t>
    </r>
    <phoneticPr fontId="2"/>
  </si>
  <si>
    <r>
      <t>a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</si>
  <si>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1</t>
    </r>
    <phoneticPr fontId="2"/>
  </si>
  <si>
    <r>
      <t>Ａ</t>
    </r>
    <r>
      <rPr>
        <sz val="7"/>
        <rFont val="ＭＳ 明朝"/>
        <family val="1"/>
        <charset val="128"/>
      </rPr>
      <t>0</t>
    </r>
    <phoneticPr fontId="2"/>
  </si>
  <si>
    <r>
      <t>Ｂ</t>
    </r>
    <r>
      <rPr>
        <sz val="7"/>
        <rFont val="ＭＳ 明朝"/>
        <family val="1"/>
        <charset val="128"/>
      </rPr>
      <t>0</t>
    </r>
    <phoneticPr fontId="2"/>
  </si>
  <si>
    <t>平　　　均</t>
    <phoneticPr fontId="2"/>
  </si>
  <si>
    <t>件 数</t>
    <phoneticPr fontId="2"/>
  </si>
  <si>
    <t>合　　計</t>
    <phoneticPr fontId="2"/>
  </si>
  <si>
    <t>正　　率</t>
    <phoneticPr fontId="2"/>
  </si>
  <si>
    <t>市 部 木 造 建 築 物</t>
    <rPh sb="0" eb="1">
      <t>シ</t>
    </rPh>
    <rPh sb="2" eb="3">
      <t>ブ</t>
    </rPh>
    <rPh sb="4" eb="5">
      <t>キ</t>
    </rPh>
    <rPh sb="6" eb="7">
      <t>ヅクリ</t>
    </rPh>
    <rPh sb="8" eb="9">
      <t>タツル</t>
    </rPh>
    <rPh sb="10" eb="11">
      <t>チク</t>
    </rPh>
    <rPh sb="12" eb="13">
      <t>モノ</t>
    </rPh>
    <phoneticPr fontId="2"/>
  </si>
  <si>
    <t>建築設備工事実施額（万円）</t>
  </si>
  <si>
    <t>主体工事実施額（万円）</t>
  </si>
  <si>
    <t>合計</t>
  </si>
  <si>
    <t>居住のみ</t>
  </si>
  <si>
    <t>居住のみ</t>
    <rPh sb="0" eb="2">
      <t>キョジュウ</t>
    </rPh>
    <phoneticPr fontId="2"/>
  </si>
  <si>
    <t>主体工事実施額
（万円）</t>
    <phoneticPr fontId="2"/>
  </si>
  <si>
    <t>建築設備工事実施額
（万円）</t>
    <phoneticPr fontId="2"/>
  </si>
  <si>
    <t>合計金額
（万円）</t>
    <phoneticPr fontId="2"/>
  </si>
  <si>
    <t>合計</t>
    <phoneticPr fontId="2"/>
  </si>
  <si>
    <t>都道府県CD</t>
    <phoneticPr fontId="2"/>
  </si>
  <si>
    <t>名称</t>
    <rPh sb="0" eb="2">
      <t>メイショウ</t>
    </rPh>
    <phoneticPr fontId="2"/>
  </si>
  <si>
    <t>よる木造</t>
    <phoneticPr fontId="2"/>
  </si>
  <si>
    <t>住宅の平方</t>
    <phoneticPr fontId="2"/>
  </si>
  <si>
    <t>2019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</si>
  <si>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</si>
  <si>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</si>
  <si>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</si>
  <si>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</si>
  <si>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</si>
  <si>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</si>
  <si>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</si>
  <si>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</si>
  <si>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</si>
  <si>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</si>
  <si>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</si>
  <si>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</si>
  <si>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</si>
  <si>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</si>
  <si>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</si>
  <si>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</si>
  <si>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</si>
  <si>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</si>
  <si>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</si>
  <si>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</si>
  <si>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</si>
  <si>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</si>
  <si>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</si>
  <si>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</si>
  <si>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</si>
  <si>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</si>
  <si>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</si>
  <si>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</si>
  <si>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</si>
  <si>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</si>
  <si>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</si>
  <si>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</si>
  <si>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</si>
  <si>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</si>
  <si>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</si>
  <si>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</si>
  <si>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</si>
  <si>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</si>
  <si>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</si>
  <si>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</si>
  <si>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</si>
  <si>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</si>
  <si>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</si>
  <si>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</si>
  <si>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</si>
  <si>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</si>
  <si>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</si>
  <si>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</si>
  <si>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</si>
  <si>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</si>
  <si>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</si>
  <si>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</si>
  <si>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</si>
  <si>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</si>
  <si>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</si>
  <si>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</si>
  <si>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</si>
  <si>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</si>
  <si>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</si>
  <si>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</si>
  <si>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</si>
  <si>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</si>
  <si>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</si>
  <si>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</si>
  <si>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</si>
  <si>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</si>
  <si>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</si>
  <si>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</si>
  <si>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</si>
  <si>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</si>
  <si>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</si>
  <si>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</si>
  <si>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</si>
  <si>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</si>
  <si>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</si>
  <si>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</si>
  <si>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</si>
  <si>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</si>
  <si>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</si>
  <si>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</si>
  <si>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</si>
  <si>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</si>
  <si>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</si>
  <si>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</si>
  <si>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</si>
  <si>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</si>
  <si>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</si>
  <si>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</si>
  <si>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</si>
  <si>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</si>
  <si>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</si>
  <si>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</si>
  <si>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</si>
  <si>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（令和元年計　木　造）</t>
    <rPh sb="1" eb="3">
      <t>レイワ</t>
    </rPh>
    <rPh sb="3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</si>
</sst>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#,##0.0;[Red]\-#,##0.0"/>
    <numFmt numFmtId="179" formatCode="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u/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gray0625">
        <bgColor indexed="43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2" borderId="2" xfId="0" applyNumberFormat="1" applyFont="1" applyFill="1" applyBorder="1"/>
    <xf numFmtId="49" fontId="3" fillId="3" borderId="3" xfId="0" applyNumberFormat="1" applyFont="1" applyFill="1" applyBorder="1"/>
    <xf numFmtId="49" fontId="3" fillId="2" borderId="4" xfId="0" applyNumberFormat="1" applyFont="1" applyFill="1" applyBorder="1"/>
    <xf numFmtId="49" fontId="3" fillId="3" borderId="1" xfId="0" applyNumberFormat="1" applyFont="1" applyFill="1" applyBorder="1"/>
    <xf numFmtId="49" fontId="3" fillId="2" borderId="5" xfId="0" applyNumberFormat="1" applyFont="1" applyFill="1" applyBorder="1"/>
    <xf numFmtId="49" fontId="3" fillId="3" borderId="6" xfId="0" applyNumberFormat="1" applyFont="1" applyFill="1" applyBorder="1"/>
    <xf numFmtId="49" fontId="3" fillId="2" borderId="7" xfId="0" applyNumberFormat="1" applyFont="1" applyFill="1" applyBorder="1"/>
    <xf numFmtId="49" fontId="3" fillId="3" borderId="8" xfId="0" applyNumberFormat="1" applyFont="1" applyFill="1" applyBorder="1"/>
    <xf numFmtId="49" fontId="3" fillId="2" borderId="9" xfId="0" applyNumberFormat="1" applyFont="1" applyFill="1" applyBorder="1"/>
    <xf numFmtId="49" fontId="3" fillId="3" borderId="10" xfId="0" applyNumberFormat="1" applyFont="1" applyFill="1" applyBorder="1"/>
    <xf numFmtId="176" fontId="3" fillId="2" borderId="2" xfId="0" applyNumberFormat="1" applyFont="1" applyFill="1" applyBorder="1"/>
    <xf numFmtId="176" fontId="3" fillId="2" borderId="4" xfId="0" applyNumberFormat="1" applyFont="1" applyFill="1" applyBorder="1"/>
    <xf numFmtId="176" fontId="3" fillId="2" borderId="5" xfId="0" applyNumberFormat="1" applyFont="1" applyFill="1" applyBorder="1"/>
    <xf numFmtId="176" fontId="3" fillId="2" borderId="7" xfId="0" applyNumberFormat="1" applyFont="1" applyFill="1" applyBorder="1"/>
    <xf numFmtId="176" fontId="3" fillId="2" borderId="9" xfId="0" applyNumberFormat="1" applyFont="1" applyFill="1" applyBorder="1"/>
    <xf numFmtId="0" fontId="3" fillId="0" borderId="0" xfId="0" applyFont="1" applyFill="1"/>
    <xf numFmtId="176" fontId="3" fillId="2" borderId="3" xfId="0" applyNumberFormat="1" applyFont="1" applyFill="1" applyBorder="1"/>
    <xf numFmtId="176" fontId="3" fillId="2" borderId="11" xfId="0" applyNumberFormat="1" applyFont="1" applyFill="1" applyBorder="1"/>
    <xf numFmtId="176" fontId="3" fillId="2" borderId="1" xfId="0" applyNumberFormat="1" applyFont="1" applyFill="1" applyBorder="1"/>
    <xf numFmtId="176" fontId="3" fillId="2" borderId="12" xfId="0" applyNumberFormat="1" applyFont="1" applyFill="1" applyBorder="1"/>
    <xf numFmtId="176" fontId="3" fillId="2" borderId="6" xfId="0" applyNumberFormat="1" applyFont="1" applyFill="1" applyBorder="1"/>
    <xf numFmtId="176" fontId="3" fillId="2" borderId="13" xfId="0" applyNumberFormat="1" applyFont="1" applyFill="1" applyBorder="1"/>
    <xf numFmtId="176" fontId="3" fillId="2" borderId="8" xfId="0" applyNumberFormat="1" applyFont="1" applyFill="1" applyBorder="1"/>
    <xf numFmtId="176" fontId="3" fillId="2" borderId="14" xfId="0" applyNumberFormat="1" applyFont="1" applyFill="1" applyBorder="1"/>
    <xf numFmtId="176" fontId="3" fillId="2" borderId="10" xfId="0" applyNumberFormat="1" applyFont="1" applyFill="1" applyBorder="1"/>
    <xf numFmtId="176" fontId="3" fillId="2" borderId="15" xfId="0" applyNumberFormat="1" applyFont="1" applyFill="1" applyBorder="1"/>
    <xf numFmtId="49" fontId="3" fillId="3" borderId="16" xfId="0" applyNumberFormat="1" applyFont="1" applyFill="1" applyBorder="1"/>
    <xf numFmtId="49" fontId="3" fillId="3" borderId="17" xfId="0" applyNumberFormat="1" applyFont="1" applyFill="1" applyBorder="1"/>
    <xf numFmtId="49" fontId="3" fillId="3" borderId="18" xfId="0" applyNumberFormat="1" applyFont="1" applyFill="1" applyBorder="1"/>
    <xf numFmtId="49" fontId="3" fillId="3" borderId="19" xfId="0" applyNumberFormat="1" applyFont="1" applyFill="1" applyBorder="1"/>
    <xf numFmtId="49" fontId="3" fillId="3" borderId="20" xfId="0" applyNumberFormat="1" applyFont="1" applyFill="1" applyBorder="1"/>
    <xf numFmtId="38" fontId="3" fillId="4" borderId="21" xfId="1" applyFont="1" applyFill="1" applyBorder="1"/>
    <xf numFmtId="38" fontId="3" fillId="4" borderId="22" xfId="1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178" fontId="3" fillId="4" borderId="25" xfId="1" applyNumberFormat="1" applyFont="1" applyFill="1" applyBorder="1" applyAlignment="1">
      <alignment horizontal="right"/>
    </xf>
    <xf numFmtId="178" fontId="3" fillId="4" borderId="26" xfId="1" applyNumberFormat="1" applyFont="1" applyFill="1" applyBorder="1" applyAlignment="1">
      <alignment horizontal="right"/>
    </xf>
    <xf numFmtId="178" fontId="3" fillId="4" borderId="27" xfId="1" applyNumberFormat="1" applyFont="1" applyFill="1" applyBorder="1" applyAlignment="1">
      <alignment horizontal="right"/>
    </xf>
    <xf numFmtId="178" fontId="3" fillId="4" borderId="28" xfId="1" applyNumberFormat="1" applyFont="1" applyFill="1" applyBorder="1" applyAlignment="1">
      <alignment horizontal="right"/>
    </xf>
    <xf numFmtId="0" fontId="3" fillId="0" borderId="0" xfId="0" applyFont="1" applyAlignment="1"/>
    <xf numFmtId="0" fontId="3" fillId="0" borderId="0" xfId="0" quotePrefix="1" applyFont="1"/>
    <xf numFmtId="176" fontId="3" fillId="2" borderId="29" xfId="0" applyNumberFormat="1" applyFont="1" applyFill="1" applyBorder="1"/>
    <xf numFmtId="176" fontId="3" fillId="2" borderId="30" xfId="0" applyNumberFormat="1" applyFont="1" applyFill="1" applyBorder="1"/>
    <xf numFmtId="176" fontId="3" fillId="2" borderId="31" xfId="0" applyNumberFormat="1" applyFont="1" applyFill="1" applyBorder="1"/>
    <xf numFmtId="176" fontId="3" fillId="2" borderId="32" xfId="0" applyNumberFormat="1" applyFont="1" applyFill="1" applyBorder="1"/>
    <xf numFmtId="176" fontId="3" fillId="2" borderId="33" xfId="0" applyNumberFormat="1" applyFont="1" applyFill="1" applyBorder="1"/>
    <xf numFmtId="38" fontId="3" fillId="4" borderId="2" xfId="1" applyFont="1" applyFill="1" applyBorder="1"/>
    <xf numFmtId="38" fontId="3" fillId="4" borderId="11" xfId="1" applyFont="1" applyFill="1" applyBorder="1"/>
    <xf numFmtId="38" fontId="3" fillId="4" borderId="4" xfId="1" applyFont="1" applyFill="1" applyBorder="1"/>
    <xf numFmtId="38" fontId="3" fillId="4" borderId="12" xfId="1" applyFont="1" applyFill="1" applyBorder="1"/>
    <xf numFmtId="38" fontId="3" fillId="4" borderId="5" xfId="1" applyFont="1" applyFill="1" applyBorder="1"/>
    <xf numFmtId="38" fontId="3" fillId="4" borderId="13" xfId="1" applyFont="1" applyFill="1" applyBorder="1"/>
    <xf numFmtId="38" fontId="3" fillId="4" borderId="7" xfId="1" applyFont="1" applyFill="1" applyBorder="1"/>
    <xf numFmtId="38" fontId="3" fillId="4" borderId="14" xfId="1" applyFont="1" applyFill="1" applyBorder="1"/>
    <xf numFmtId="38" fontId="3" fillId="4" borderId="9" xfId="1" applyFont="1" applyFill="1" applyBorder="1"/>
    <xf numFmtId="38" fontId="3" fillId="4" borderId="15" xfId="1" applyFont="1" applyFill="1" applyBorder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/>
    <xf numFmtId="0" fontId="4" fillId="0" borderId="0" xfId="0" applyFont="1" applyFill="1" applyAlignment="1"/>
    <xf numFmtId="0" fontId="4" fillId="0" borderId="3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38" fontId="4" fillId="0" borderId="6" xfId="1" applyFont="1" applyFill="1" applyBorder="1"/>
    <xf numFmtId="38" fontId="4" fillId="0" borderId="6" xfId="1" applyFont="1" applyFill="1" applyBorder="1" applyAlignment="1">
      <alignment horizontal="center"/>
    </xf>
    <xf numFmtId="38" fontId="4" fillId="0" borderId="6" xfId="1" applyFont="1" applyFill="1" applyBorder="1" applyAlignment="1">
      <alignment horizontal="right"/>
    </xf>
    <xf numFmtId="0" fontId="4" fillId="0" borderId="36" xfId="0" applyFont="1" applyBorder="1"/>
    <xf numFmtId="38" fontId="4" fillId="0" borderId="36" xfId="1" applyFont="1" applyFill="1" applyBorder="1"/>
    <xf numFmtId="178" fontId="4" fillId="0" borderId="36" xfId="1" applyNumberFormat="1" applyFont="1" applyFill="1" applyBorder="1" applyAlignment="1">
      <alignment horizontal="right"/>
    </xf>
    <xf numFmtId="40" fontId="4" fillId="0" borderId="36" xfId="1" applyNumberFormat="1" applyFont="1" applyFill="1" applyBorder="1" applyAlignment="1">
      <alignment horizontal="right"/>
    </xf>
    <xf numFmtId="38" fontId="4" fillId="0" borderId="36" xfId="1" applyFont="1" applyFill="1" applyBorder="1" applyAlignment="1">
      <alignment horizontal="right"/>
    </xf>
    <xf numFmtId="0" fontId="4" fillId="0" borderId="36" xfId="0" applyFont="1" applyFill="1" applyBorder="1"/>
    <xf numFmtId="38" fontId="4" fillId="0" borderId="36" xfId="1" applyFont="1" applyFill="1" applyBorder="1" applyAlignment="1">
      <alignment horizontal="center"/>
    </xf>
    <xf numFmtId="0" fontId="4" fillId="0" borderId="36" xfId="0" applyFont="1" applyFill="1" applyBorder="1" applyAlignment="1">
      <alignment horizontal="right"/>
    </xf>
    <xf numFmtId="38" fontId="4" fillId="0" borderId="10" xfId="1" applyFont="1" applyFill="1" applyBorder="1"/>
    <xf numFmtId="178" fontId="4" fillId="0" borderId="10" xfId="1" applyNumberFormat="1" applyFont="1" applyFill="1" applyBorder="1" applyAlignment="1">
      <alignment horizontal="right"/>
    </xf>
    <xf numFmtId="40" fontId="4" fillId="0" borderId="10" xfId="1" applyNumberFormat="1" applyFont="1" applyFill="1" applyBorder="1" applyAlignment="1">
      <alignment horizontal="right"/>
    </xf>
    <xf numFmtId="38" fontId="4" fillId="0" borderId="10" xfId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top" textRotation="255"/>
    </xf>
    <xf numFmtId="0" fontId="4" fillId="0" borderId="31" xfId="0" applyFont="1" applyFill="1" applyBorder="1"/>
    <xf numFmtId="0" fontId="4" fillId="0" borderId="38" xfId="0" applyFont="1" applyBorder="1"/>
    <xf numFmtId="0" fontId="4" fillId="0" borderId="38" xfId="0" applyFont="1" applyFill="1" applyBorder="1" applyAlignment="1">
      <alignment horizontal="distributed"/>
    </xf>
    <xf numFmtId="0" fontId="4" fillId="0" borderId="38" xfId="0" applyFont="1" applyFill="1" applyBorder="1"/>
    <xf numFmtId="0" fontId="4" fillId="0" borderId="33" xfId="0" applyFont="1" applyFill="1" applyBorder="1" applyAlignment="1">
      <alignment horizontal="distributed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38" fontId="4" fillId="0" borderId="34" xfId="1" applyFont="1" applyFill="1" applyBorder="1" applyAlignment="1">
      <alignment horizontal="center"/>
    </xf>
    <xf numFmtId="0" fontId="4" fillId="0" borderId="35" xfId="0" applyFont="1" applyBorder="1"/>
    <xf numFmtId="178" fontId="4" fillId="0" borderId="35" xfId="1" applyNumberFormat="1" applyFont="1" applyFill="1" applyBorder="1" applyAlignment="1">
      <alignment horizontal="right"/>
    </xf>
    <xf numFmtId="0" fontId="4" fillId="0" borderId="35" xfId="0" applyFont="1" applyFill="1" applyBorder="1" applyAlignment="1">
      <alignment horizontal="right"/>
    </xf>
    <xf numFmtId="178" fontId="4" fillId="0" borderId="37" xfId="1" applyNumberFormat="1" applyFont="1" applyFill="1" applyBorder="1" applyAlignment="1">
      <alignment horizontal="right"/>
    </xf>
    <xf numFmtId="0" fontId="4" fillId="0" borderId="31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6" xfId="0" applyFont="1" applyBorder="1"/>
    <xf numFmtId="0" fontId="4" fillId="0" borderId="10" xfId="0" applyFont="1" applyBorder="1"/>
    <xf numFmtId="0" fontId="4" fillId="0" borderId="1" xfId="0" applyFont="1" applyBorder="1" applyAlignment="1">
      <alignment horizontal="distributed"/>
    </xf>
    <xf numFmtId="177" fontId="3" fillId="5" borderId="39" xfId="0" applyNumberFormat="1" applyFont="1" applyFill="1" applyBorder="1"/>
    <xf numFmtId="177" fontId="3" fillId="5" borderId="40" xfId="0" applyNumberFormat="1" applyFont="1" applyFill="1" applyBorder="1"/>
    <xf numFmtId="177" fontId="3" fillId="5" borderId="41" xfId="0" applyNumberFormat="1" applyFont="1" applyFill="1" applyBorder="1"/>
    <xf numFmtId="0" fontId="3" fillId="6" borderId="42" xfId="0" applyFont="1" applyFill="1" applyBorder="1"/>
    <xf numFmtId="49" fontId="3" fillId="6" borderId="39" xfId="0" applyNumberFormat="1" applyFont="1" applyFill="1" applyBorder="1"/>
    <xf numFmtId="0" fontId="3" fillId="6" borderId="43" xfId="0" applyFont="1" applyFill="1" applyBorder="1"/>
    <xf numFmtId="49" fontId="3" fillId="6" borderId="40" xfId="0" applyNumberFormat="1" applyFont="1" applyFill="1" applyBorder="1"/>
    <xf numFmtId="0" fontId="3" fillId="6" borderId="44" xfId="0" applyFont="1" applyFill="1" applyBorder="1"/>
    <xf numFmtId="49" fontId="3" fillId="6" borderId="41" xfId="0" applyNumberFormat="1" applyFont="1" applyFill="1" applyBorder="1"/>
    <xf numFmtId="0" fontId="3" fillId="6" borderId="45" xfId="0" applyFont="1" applyFill="1" applyBorder="1"/>
    <xf numFmtId="49" fontId="3" fillId="6" borderId="46" xfId="0" applyNumberFormat="1" applyFont="1" applyFill="1" applyBorder="1"/>
    <xf numFmtId="177" fontId="3" fillId="5" borderId="46" xfId="0" applyNumberFormat="1" applyFont="1" applyFill="1" applyBorder="1"/>
    <xf numFmtId="0" fontId="3" fillId="6" borderId="47" xfId="0" applyFont="1" applyFill="1" applyBorder="1"/>
    <xf numFmtId="49" fontId="3" fillId="6" borderId="48" xfId="0" applyNumberFormat="1" applyFont="1" applyFill="1" applyBorder="1"/>
    <xf numFmtId="177" fontId="3" fillId="5" borderId="48" xfId="0" applyNumberFormat="1" applyFont="1" applyFill="1" applyBorder="1"/>
    <xf numFmtId="0" fontId="3" fillId="6" borderId="49" xfId="0" applyFont="1" applyFill="1" applyBorder="1"/>
    <xf numFmtId="49" fontId="3" fillId="6" borderId="50" xfId="0" applyNumberFormat="1" applyFont="1" applyFill="1" applyBorder="1"/>
    <xf numFmtId="177" fontId="3" fillId="5" borderId="50" xfId="0" applyNumberFormat="1" applyFont="1" applyFill="1" applyBorder="1"/>
    <xf numFmtId="0" fontId="3" fillId="6" borderId="51" xfId="0" applyFont="1" applyFill="1" applyBorder="1"/>
    <xf numFmtId="49" fontId="3" fillId="6" borderId="52" xfId="0" applyNumberFormat="1" applyFont="1" applyFill="1" applyBorder="1"/>
    <xf numFmtId="177" fontId="3" fillId="5" borderId="52" xfId="0" applyNumberFormat="1" applyFont="1" applyFill="1" applyBorder="1"/>
    <xf numFmtId="179" fontId="4" fillId="0" borderId="36" xfId="0" applyNumberFormat="1" applyFont="1" applyFill="1" applyBorder="1" applyAlignment="1">
      <alignment horizontal="right"/>
    </xf>
    <xf numFmtId="179" fontId="4" fillId="0" borderId="10" xfId="0" applyNumberFormat="1" applyFont="1" applyFill="1" applyBorder="1" applyAlignment="1">
      <alignment horizontal="right"/>
    </xf>
    <xf numFmtId="38" fontId="4" fillId="0" borderId="1" xfId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Fill="1" applyAlignment="1">
      <alignment horizontal="distributed"/>
    </xf>
    <xf numFmtId="0" fontId="6" fillId="0" borderId="0" xfId="0" applyFont="1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4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4" fillId="0" borderId="36" xfId="0" applyFont="1" applyFill="1" applyBorder="1" applyAlignment="1">
      <alignment horizontal="center" vertical="distributed" textRotation="255"/>
    </xf>
    <xf numFmtId="0" fontId="4" fillId="0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104775</xdr:colOff>
      <xdr:row>11</xdr:row>
      <xdr:rowOff>28575</xdr:rowOff>
    </xdr:from>
    <xdr:to>
      <xdr:col>26</xdr:col>
      <xdr:colOff>19050</xdr:colOff>
      <xdr:row>13</xdr:row>
      <xdr:rowOff>38100</xdr:rowOff>
    </xdr:to>
    <xdr:grpSp>
      <xdr:nvGrpSpPr>
        <xdr:cNvPr id="2069" name="Group 20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GrpSpPr>
          <a:grpSpLocks/>
        </xdr:cNvGrpSpPr>
      </xdr:nvGrpSpPr>
      <xdr:grpSpPr bwMode="auto">
        <a:xfrm>
          <a:off x="18964275" y="2378075"/>
          <a:ext cx="1031875" cy="466725"/>
          <a:chOff x="1993" y="248"/>
          <a:chExt cx="108" cy="49"/>
        </a:xfrm>
      </xdr:grpSpPr>
      <xdr:sp macro="" textlink="">
        <xdr:nvSpPr>
          <xdr:cNvPr id="2053" name="Text Box 5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72" y="248"/>
            <a:ext cx="29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2049" name="Text Box 1">
            <a:extLst>
              <a:ext uri="{FF2B5EF4-FFF2-40B4-BE49-F238E27FC236}">
                <a16:creationId xmlns:a16="http://schemas.microsoft.com/office/drawing/2014/main" id="{00000000-0008-0000-0000-000001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13" y="248"/>
            <a:ext cx="5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2050" name="Text Box 2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53" y="258"/>
            <a:ext cx="27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  <xdr:sp macro="" textlink="">
        <xdr:nvSpPr>
          <xdr:cNvPr id="2052" name="Text Box 4">
            <a:extLst>
              <a:ext uri="{FF2B5EF4-FFF2-40B4-BE49-F238E27FC236}">
                <a16:creationId xmlns:a16="http://schemas.microsoft.com/office/drawing/2014/main" id="{00000000-0008-0000-0000-000004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3" y="258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  <xdr:twoCellAnchor>
    <xdr:from>
      <xdr:col>31</xdr:col>
      <xdr:colOff>76200</xdr:colOff>
      <xdr:row>10</xdr:row>
      <xdr:rowOff>142875</xdr:rowOff>
    </xdr:from>
    <xdr:to>
      <xdr:col>31</xdr:col>
      <xdr:colOff>342900</xdr:colOff>
      <xdr:row>12</xdr:row>
      <xdr:rowOff>190500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24041100" y="2247900"/>
          <a:ext cx="26670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32</xdr:col>
      <xdr:colOff>66675</xdr:colOff>
      <xdr:row>10</xdr:row>
      <xdr:rowOff>142875</xdr:rowOff>
    </xdr:from>
    <xdr:to>
      <xdr:col>33</xdr:col>
      <xdr:colOff>0</xdr:colOff>
      <xdr:row>12</xdr:row>
      <xdr:rowOff>200025</xdr:rowOff>
    </xdr:to>
    <xdr:grpSp>
      <xdr:nvGrpSpPr>
        <xdr:cNvPr id="2071" name="Group 7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GrpSpPr>
          <a:grpSpLocks/>
        </xdr:cNvGrpSpPr>
      </xdr:nvGrpSpPr>
      <xdr:grpSpPr bwMode="auto">
        <a:xfrm>
          <a:off x="24717375" y="2263775"/>
          <a:ext cx="796925" cy="514350"/>
          <a:chOff x="2707" y="210"/>
          <a:chExt cx="84" cy="44"/>
        </a:xfrm>
      </xdr:grpSpPr>
      <xdr:sp macro="" textlink="">
        <xdr:nvSpPr>
          <xdr:cNvPr id="2056" name="Text Box 8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67" y="210"/>
            <a:ext cx="24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2057" name="Text Box 9">
            <a:extLst>
              <a:ext uri="{FF2B5EF4-FFF2-40B4-BE49-F238E27FC236}">
                <a16:creationId xmlns:a16="http://schemas.microsoft.com/office/drawing/2014/main" id="{00000000-0008-0000-0000-000009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7" y="212"/>
            <a:ext cx="50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2058" name="Text Box 10">
            <a:extLst>
              <a:ext uri="{FF2B5EF4-FFF2-40B4-BE49-F238E27FC236}">
                <a16:creationId xmlns:a16="http://schemas.microsoft.com/office/drawing/2014/main" id="{00000000-0008-0000-0000-00000A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47" y="221"/>
            <a:ext cx="21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</xdr:grpSp>
    <xdr:clientData/>
  </xdr:twoCellAnchor>
  <xdr:twoCellAnchor>
    <xdr:from>
      <xdr:col>19</xdr:col>
      <xdr:colOff>95250</xdr:colOff>
      <xdr:row>11</xdr:row>
      <xdr:rowOff>47625</xdr:rowOff>
    </xdr:from>
    <xdr:to>
      <xdr:col>19</xdr:col>
      <xdr:colOff>590550</xdr:colOff>
      <xdr:row>13</xdr:row>
      <xdr:rowOff>38100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13001625" y="2381250"/>
          <a:ext cx="495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24</xdr:col>
      <xdr:colOff>133350</xdr:colOff>
      <xdr:row>11</xdr:row>
      <xdr:rowOff>19050</xdr:rowOff>
    </xdr:from>
    <xdr:to>
      <xdr:col>24</xdr:col>
      <xdr:colOff>1019175</xdr:colOff>
      <xdr:row>13</xdr:row>
      <xdr:rowOff>19050</xdr:rowOff>
    </xdr:to>
    <xdr:grpSp>
      <xdr:nvGrpSpPr>
        <xdr:cNvPr id="2073" name="Group 19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GrpSpPr>
          <a:grpSpLocks/>
        </xdr:cNvGrpSpPr>
      </xdr:nvGrpSpPr>
      <xdr:grpSpPr bwMode="auto">
        <a:xfrm>
          <a:off x="17824450" y="2368550"/>
          <a:ext cx="885825" cy="457200"/>
          <a:chOff x="1873" y="247"/>
          <a:chExt cx="93" cy="48"/>
        </a:xfrm>
      </xdr:grpSpPr>
      <xdr:sp macro="" textlink="">
        <xdr:nvSpPr>
          <xdr:cNvPr id="2059" name="Text Box 11">
            <a:extLs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4" y="247"/>
            <a:ext cx="52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2051" name="Text Box 3">
            <a:extLst>
              <a:ext uri="{FF2B5EF4-FFF2-40B4-BE49-F238E27FC236}">
                <a16:creationId xmlns:a16="http://schemas.microsoft.com/office/drawing/2014/main" id="{00000000-0008-0000-0000-000003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3" y="256"/>
            <a:ext cx="51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Ｂ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4"/>
  <sheetViews>
    <sheetView tabSelected="1" zoomScale="75" zoomScaleNormal="75" zoomScaleSheetLayoutView="75" workbookViewId="0">
      <selection activeCell="A5" sqref="A5"/>
    </sheetView>
  </sheetViews>
  <sheetFormatPr defaultRowHeight="13.5" x14ac:dyDescent="0.15"/>
  <cols>
    <col min="1" max="1" width="12.25" style="1" customWidth="1"/>
    <col min="2" max="2" width="9.625" style="1" customWidth="1"/>
    <col min="3" max="3" width="11.5" style="1" customWidth="1"/>
    <col min="4" max="4" width="12.125" style="1" customWidth="1"/>
    <col min="5" max="5" width="13.625" style="1" customWidth="1"/>
    <col min="6" max="9" width="4.875" style="1" customWidth="1"/>
    <col min="10" max="10" width="6" style="1" customWidth="1"/>
    <col min="11" max="11" width="8.875" style="1" customWidth="1"/>
    <col min="12" max="12" width="6" style="1" customWidth="1"/>
    <col min="13" max="13" width="8.875" style="1" customWidth="1"/>
    <col min="14" max="14" width="9.625" style="1" customWidth="1"/>
    <col min="15" max="15" width="11" style="1" customWidth="1"/>
    <col min="16" max="16" width="12" style="1" customWidth="1"/>
    <col min="17" max="17" width="10.625" style="1" customWidth="1"/>
    <col min="18" max="20" width="8.875" style="1" customWidth="1"/>
    <col min="21" max="22" width="11.875" style="1" customWidth="1"/>
    <col min="23" max="23" width="15.875" style="1" customWidth="1"/>
    <col min="24" max="24" width="14.5" style="1" customWidth="1"/>
    <col min="25" max="25" width="15.375" style="1" customWidth="1"/>
    <col min="26" max="26" width="14.625" style="1" customWidth="1"/>
    <col min="27" max="27" width="11.125" style="1" customWidth="1"/>
    <col min="28" max="29" width="10.625" style="1" customWidth="1"/>
    <col min="30" max="30" width="10.75" style="1" customWidth="1"/>
    <col min="31" max="31" width="9" style="1"/>
    <col min="32" max="32" width="0" style="1" hidden="1" customWidth="1"/>
    <col min="33" max="33" width="11.375" style="1" hidden="1" customWidth="1"/>
    <col min="34" max="35" width="0" style="1" hidden="1" customWidth="1"/>
    <col min="36" max="50" width="12.625" style="1" hidden="1" customWidth="1"/>
    <col min="51" max="52" width="0" style="1" hidden="1" customWidth="1"/>
    <col min="53" max="57" width="15.625" style="1" hidden="1" customWidth="1"/>
    <col min="58" max="60" width="0" style="1" hidden="1" customWidth="1"/>
    <col min="61" max="62" width="12.625" style="1" hidden="1" customWidth="1"/>
    <col min="63" max="63" width="0" style="1" hidden="1" customWidth="1"/>
    <col min="64" max="64" width="11.5" style="1" hidden="1" customWidth="1"/>
    <col min="65" max="66" width="0" style="1" hidden="1" customWidth="1"/>
    <col min="67" max="16384" width="9" style="1"/>
  </cols>
  <sheetData>
    <row r="1" spans="1:67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Q1" s="47"/>
      <c r="AT1" s="47"/>
    </row>
    <row r="2" spans="1:67" ht="21" x14ac:dyDescent="0.2">
      <c r="A2" s="65"/>
      <c r="B2" s="63"/>
      <c r="C2" s="63"/>
      <c r="D2" s="63"/>
      <c r="E2" s="64"/>
      <c r="F2" s="63"/>
      <c r="G2" s="63"/>
      <c r="H2" s="66"/>
      <c r="I2" s="66"/>
      <c r="J2" s="63"/>
      <c r="K2" s="63"/>
      <c r="L2" s="66"/>
      <c r="M2" s="63"/>
      <c r="N2" s="148" t="s">
        <v>61</v>
      </c>
      <c r="O2" s="148"/>
      <c r="P2" s="147" t="s">
        <v>62</v>
      </c>
      <c r="Q2" s="147"/>
      <c r="R2" s="147"/>
      <c r="S2" s="147"/>
      <c r="T2" s="147"/>
      <c r="U2" s="63"/>
      <c r="V2" s="63"/>
      <c r="W2" s="63"/>
      <c r="X2" s="63"/>
      <c r="Y2" s="63"/>
      <c r="Z2" s="63"/>
      <c r="AA2" s="65"/>
      <c r="AB2" s="65"/>
      <c r="AC2" s="65"/>
      <c r="AD2" s="65"/>
    </row>
    <row r="3" spans="1:67" x14ac:dyDescent="0.15">
      <c r="A3" s="65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5"/>
      <c r="AB3" s="65"/>
      <c r="AC3" s="65"/>
      <c r="AD3" s="65"/>
      <c r="AJ3" s="2" t="str">
        <f>SUBSTITUTE(SUBSTITUTE(TEXT(DATE(VALUE($AJ$6),1,1),"ggg■e■"),"■1■","元"),"■","")</f>
        <v>平成31</v>
      </c>
      <c r="BG3" s="1" t="s">
        <v>107</v>
      </c>
    </row>
    <row r="4" spans="1:67" x14ac:dyDescent="0.15">
      <c r="A4" s="1" t="s">
        <v>252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L4" s="149" t="s">
        <v>93</v>
      </c>
      <c r="AM4" s="149" t="s">
        <v>94</v>
      </c>
      <c r="AQ4" s="158" t="s">
        <v>95</v>
      </c>
      <c r="AR4" s="158" t="s">
        <v>96</v>
      </c>
      <c r="AS4" s="158" t="s">
        <v>97</v>
      </c>
      <c r="AT4" s="158" t="s">
        <v>98</v>
      </c>
      <c r="AU4" s="158" t="s">
        <v>99</v>
      </c>
      <c r="AV4" s="158" t="s">
        <v>100</v>
      </c>
      <c r="AW4" s="158" t="s">
        <v>101</v>
      </c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158" t="s">
        <v>117</v>
      </c>
      <c r="BJ4" s="158" t="s">
        <v>118</v>
      </c>
      <c r="BK4" s="46"/>
      <c r="BL4" s="46"/>
      <c r="BM4" s="46"/>
      <c r="BN4" s="46"/>
      <c r="BO4" s="46"/>
    </row>
    <row r="5" spans="1:67" ht="14.25" thickBo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J5" s="1" t="s">
        <v>48</v>
      </c>
      <c r="AK5" s="1" t="s">
        <v>49</v>
      </c>
      <c r="AL5" s="150"/>
      <c r="AM5" s="150"/>
      <c r="AP5" s="1" t="s">
        <v>49</v>
      </c>
      <c r="AQ5" s="159"/>
      <c r="AR5" s="159"/>
      <c r="AS5" s="159"/>
      <c r="AT5" s="159"/>
      <c r="AU5" s="159"/>
      <c r="AV5" s="159"/>
      <c r="AW5" s="159"/>
      <c r="AX5" s="46"/>
      <c r="AY5" s="46"/>
      <c r="AZ5" s="46" t="s">
        <v>49</v>
      </c>
      <c r="BA5" s="46" t="s">
        <v>92</v>
      </c>
      <c r="BB5" s="46" t="s">
        <v>50</v>
      </c>
      <c r="BC5" s="46" t="s">
        <v>51</v>
      </c>
      <c r="BD5" s="46" t="s">
        <v>52</v>
      </c>
      <c r="BE5" s="46" t="s">
        <v>53</v>
      </c>
      <c r="BF5" s="46"/>
      <c r="BG5" s="46"/>
      <c r="BH5" s="46" t="s">
        <v>49</v>
      </c>
      <c r="BI5" s="159"/>
      <c r="BJ5" s="159"/>
      <c r="BK5" s="46"/>
      <c r="BL5" s="46" t="s">
        <v>154</v>
      </c>
      <c r="BM5" s="46" t="s">
        <v>155</v>
      </c>
      <c r="BN5" s="46" t="s">
        <v>102</v>
      </c>
      <c r="BO5" s="46"/>
    </row>
    <row r="6" spans="1:67" ht="18" customHeight="1" x14ac:dyDescent="0.15">
      <c r="A6" s="115"/>
      <c r="B6" s="154" t="s">
        <v>119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6"/>
      <c r="U6" s="154" t="s">
        <v>114</v>
      </c>
      <c r="V6" s="155"/>
      <c r="W6" s="155"/>
      <c r="X6" s="155"/>
      <c r="Y6" s="155"/>
      <c r="Z6" s="156"/>
      <c r="AA6" s="68" t="s">
        <v>112</v>
      </c>
      <c r="AB6" s="163" t="s">
        <v>63</v>
      </c>
      <c r="AC6" s="164"/>
      <c r="AD6" s="164"/>
      <c r="AI6" s="1" t="s">
        <v>1</v>
      </c>
      <c r="AJ6" s="3" t="s">
        <v>158</v>
      </c>
      <c r="AK6" s="4" t="s">
        <v>159</v>
      </c>
      <c r="AL6" s="13">
        <v>18051</v>
      </c>
      <c r="AM6" s="20">
        <v>331282</v>
      </c>
      <c r="AO6" s="1" t="s">
        <v>1</v>
      </c>
      <c r="AP6" s="29" t="s">
        <v>159</v>
      </c>
      <c r="AQ6" s="48">
        <v>5</v>
      </c>
      <c r="AR6" s="19">
        <v>19</v>
      </c>
      <c r="AS6" s="19">
        <v>0</v>
      </c>
      <c r="AT6" s="19">
        <v>0</v>
      </c>
      <c r="AU6" s="19">
        <v>17486</v>
      </c>
      <c r="AV6" s="19">
        <v>332566</v>
      </c>
      <c r="AW6" s="20"/>
      <c r="AY6" s="1" t="s">
        <v>1</v>
      </c>
      <c r="AZ6" s="29" t="s">
        <v>159</v>
      </c>
      <c r="BA6" s="13">
        <v>131</v>
      </c>
      <c r="BB6" s="19">
        <v>0</v>
      </c>
      <c r="BC6" s="19">
        <v>2</v>
      </c>
      <c r="BD6" s="19">
        <v>0</v>
      </c>
      <c r="BE6" s="20">
        <v>1</v>
      </c>
      <c r="BG6" s="1" t="s">
        <v>1</v>
      </c>
      <c r="BH6" s="29" t="s">
        <v>159</v>
      </c>
      <c r="BI6" s="13">
        <v>16702</v>
      </c>
      <c r="BJ6" s="20">
        <v>318246</v>
      </c>
      <c r="BL6" s="124" t="s">
        <v>159</v>
      </c>
      <c r="BM6" s="125" t="s">
        <v>1</v>
      </c>
      <c r="BN6" s="121">
        <v>48.800796651979617</v>
      </c>
    </row>
    <row r="7" spans="1:67" ht="18" customHeight="1" x14ac:dyDescent="0.15">
      <c r="A7" s="116"/>
      <c r="B7" s="70"/>
      <c r="C7" s="70"/>
      <c r="D7" s="70"/>
      <c r="E7" s="70"/>
      <c r="F7" s="151" t="s">
        <v>120</v>
      </c>
      <c r="G7" s="152"/>
      <c r="H7" s="152"/>
      <c r="I7" s="153"/>
      <c r="J7" s="151" t="s">
        <v>121</v>
      </c>
      <c r="K7" s="152"/>
      <c r="L7" s="152"/>
      <c r="M7" s="153"/>
      <c r="N7" s="151" t="s">
        <v>122</v>
      </c>
      <c r="O7" s="152"/>
      <c r="P7" s="153"/>
      <c r="Q7" s="171" t="s">
        <v>123</v>
      </c>
      <c r="R7" s="171"/>
      <c r="S7" s="171"/>
      <c r="T7" s="171"/>
      <c r="U7" s="157" t="s">
        <v>113</v>
      </c>
      <c r="V7" s="157"/>
      <c r="W7" s="157"/>
      <c r="X7" s="157"/>
      <c r="Y7" s="157" t="s">
        <v>144</v>
      </c>
      <c r="Z7" s="157"/>
      <c r="AA7" s="73"/>
      <c r="AB7" s="165"/>
      <c r="AC7" s="166"/>
      <c r="AD7" s="166"/>
      <c r="AI7" s="1" t="s">
        <v>2</v>
      </c>
      <c r="AJ7" s="5" t="s">
        <v>158</v>
      </c>
      <c r="AK7" s="6" t="s">
        <v>160</v>
      </c>
      <c r="AL7" s="14">
        <v>7929</v>
      </c>
      <c r="AM7" s="22">
        <v>124546</v>
      </c>
      <c r="AO7" s="1" t="s">
        <v>2</v>
      </c>
      <c r="AP7" s="30" t="s">
        <v>160</v>
      </c>
      <c r="AQ7" s="49">
        <v>4</v>
      </c>
      <c r="AR7" s="21">
        <v>43</v>
      </c>
      <c r="AS7" s="21">
        <v>0</v>
      </c>
      <c r="AT7" s="21">
        <v>0</v>
      </c>
      <c r="AU7" s="21">
        <v>7972</v>
      </c>
      <c r="AV7" s="21">
        <v>131972</v>
      </c>
      <c r="AW7" s="22"/>
      <c r="AY7" s="1" t="s">
        <v>2</v>
      </c>
      <c r="AZ7" s="30" t="s">
        <v>160</v>
      </c>
      <c r="BA7" s="14">
        <v>56</v>
      </c>
      <c r="BB7" s="21">
        <v>0</v>
      </c>
      <c r="BC7" s="21">
        <v>0</v>
      </c>
      <c r="BD7" s="21">
        <v>0</v>
      </c>
      <c r="BE7" s="22">
        <v>0</v>
      </c>
      <c r="BG7" s="1" t="s">
        <v>2</v>
      </c>
      <c r="BH7" s="30" t="s">
        <v>160</v>
      </c>
      <c r="BI7" s="14">
        <v>7093</v>
      </c>
      <c r="BJ7" s="22">
        <v>118622</v>
      </c>
      <c r="BL7" s="126" t="s">
        <v>160</v>
      </c>
      <c r="BM7" s="127" t="s">
        <v>206</v>
      </c>
      <c r="BN7" s="122">
        <v>46.868813680094767</v>
      </c>
    </row>
    <row r="8" spans="1:67" ht="18" customHeight="1" x14ac:dyDescent="0.15">
      <c r="A8" s="116"/>
      <c r="B8" s="70"/>
      <c r="C8" s="70"/>
      <c r="D8" s="70"/>
      <c r="E8" s="70"/>
      <c r="F8" s="70"/>
      <c r="G8" s="70"/>
      <c r="H8" s="70"/>
      <c r="I8" s="70"/>
      <c r="J8" s="161" t="s">
        <v>54</v>
      </c>
      <c r="K8" s="162"/>
      <c r="L8" s="161" t="s">
        <v>55</v>
      </c>
      <c r="M8" s="162"/>
      <c r="N8" s="74"/>
      <c r="O8" s="74"/>
      <c r="P8" s="74"/>
      <c r="Q8" s="68" t="s">
        <v>124</v>
      </c>
      <c r="R8" s="157" t="s">
        <v>125</v>
      </c>
      <c r="S8" s="157"/>
      <c r="T8" s="157"/>
      <c r="U8" s="157" t="s">
        <v>109</v>
      </c>
      <c r="V8" s="157"/>
      <c r="W8" s="157" t="s">
        <v>110</v>
      </c>
      <c r="X8" s="157"/>
      <c r="Y8" s="75" t="s">
        <v>58</v>
      </c>
      <c r="Z8" s="75" t="s">
        <v>79</v>
      </c>
      <c r="AA8" s="73" t="s">
        <v>81</v>
      </c>
      <c r="AB8" s="167" t="s">
        <v>111</v>
      </c>
      <c r="AC8" s="168"/>
      <c r="AD8" s="67"/>
      <c r="AI8" s="1" t="s">
        <v>3</v>
      </c>
      <c r="AJ8" s="5" t="s">
        <v>158</v>
      </c>
      <c r="AK8" s="6" t="s">
        <v>161</v>
      </c>
      <c r="AL8" s="14">
        <v>12421</v>
      </c>
      <c r="AM8" s="22">
        <v>243336</v>
      </c>
      <c r="AO8" s="1" t="s">
        <v>3</v>
      </c>
      <c r="AP8" s="30" t="s">
        <v>161</v>
      </c>
      <c r="AQ8" s="49">
        <v>0</v>
      </c>
      <c r="AR8" s="21">
        <v>0</v>
      </c>
      <c r="AS8" s="21">
        <v>0</v>
      </c>
      <c r="AT8" s="21">
        <v>0</v>
      </c>
      <c r="AU8" s="21">
        <v>12421</v>
      </c>
      <c r="AV8" s="21">
        <v>251398</v>
      </c>
      <c r="AW8" s="22"/>
      <c r="AY8" s="1" t="s">
        <v>3</v>
      </c>
      <c r="AZ8" s="30" t="s">
        <v>161</v>
      </c>
      <c r="BA8" s="14">
        <v>83</v>
      </c>
      <c r="BB8" s="21">
        <v>0</v>
      </c>
      <c r="BC8" s="21">
        <v>0</v>
      </c>
      <c r="BD8" s="21">
        <v>0</v>
      </c>
      <c r="BE8" s="22">
        <v>0</v>
      </c>
      <c r="BG8" s="1" t="s">
        <v>3</v>
      </c>
      <c r="BH8" s="30" t="s">
        <v>161</v>
      </c>
      <c r="BI8" s="14">
        <v>10624</v>
      </c>
      <c r="BJ8" s="22">
        <v>210348</v>
      </c>
      <c r="BL8" s="126" t="s">
        <v>161</v>
      </c>
      <c r="BM8" s="127" t="s">
        <v>207</v>
      </c>
      <c r="BN8" s="122">
        <v>54.74886841771329</v>
      </c>
    </row>
    <row r="9" spans="1:67" ht="18" customHeight="1" x14ac:dyDescent="0.15">
      <c r="A9" s="116"/>
      <c r="B9" s="73"/>
      <c r="C9" s="73"/>
      <c r="D9" s="73"/>
      <c r="E9" s="73" t="s">
        <v>58</v>
      </c>
      <c r="F9" s="160" t="s">
        <v>50</v>
      </c>
      <c r="G9" s="160" t="s">
        <v>51</v>
      </c>
      <c r="H9" s="160" t="s">
        <v>52</v>
      </c>
      <c r="I9" s="160" t="s">
        <v>53</v>
      </c>
      <c r="J9" s="76"/>
      <c r="K9" s="77"/>
      <c r="L9" s="76"/>
      <c r="M9" s="77"/>
      <c r="N9" s="73"/>
      <c r="O9" s="73" t="s">
        <v>69</v>
      </c>
      <c r="P9" s="73"/>
      <c r="Q9" s="77"/>
      <c r="R9" s="77" t="s">
        <v>73</v>
      </c>
      <c r="S9" s="77" t="s">
        <v>69</v>
      </c>
      <c r="T9" s="77" t="s">
        <v>73</v>
      </c>
      <c r="U9" s="77"/>
      <c r="V9" s="77"/>
      <c r="W9" s="77"/>
      <c r="X9" s="77"/>
      <c r="Y9" s="78" t="s">
        <v>78</v>
      </c>
      <c r="Z9" s="78" t="s">
        <v>80</v>
      </c>
      <c r="AA9" s="73" t="s">
        <v>156</v>
      </c>
      <c r="AB9" s="169"/>
      <c r="AC9" s="170"/>
      <c r="AD9" s="108" t="s">
        <v>84</v>
      </c>
      <c r="AI9" s="1" t="s">
        <v>4</v>
      </c>
      <c r="AJ9" s="5" t="s">
        <v>158</v>
      </c>
      <c r="AK9" s="6" t="s">
        <v>162</v>
      </c>
      <c r="AL9" s="14">
        <v>8510</v>
      </c>
      <c r="AM9" s="22">
        <v>147891</v>
      </c>
      <c r="AO9" s="1" t="s">
        <v>4</v>
      </c>
      <c r="AP9" s="30" t="s">
        <v>162</v>
      </c>
      <c r="AQ9" s="49">
        <v>8</v>
      </c>
      <c r="AR9" s="21">
        <v>142</v>
      </c>
      <c r="AS9" s="21">
        <v>4</v>
      </c>
      <c r="AT9" s="21">
        <v>21</v>
      </c>
      <c r="AU9" s="21">
        <v>8631</v>
      </c>
      <c r="AV9" s="21">
        <v>162181</v>
      </c>
      <c r="AW9" s="22"/>
      <c r="AY9" s="1" t="s">
        <v>4</v>
      </c>
      <c r="AZ9" s="30" t="s">
        <v>162</v>
      </c>
      <c r="BA9" s="14">
        <v>69</v>
      </c>
      <c r="BB9" s="21">
        <v>0</v>
      </c>
      <c r="BC9" s="21">
        <v>0</v>
      </c>
      <c r="BD9" s="21">
        <v>0</v>
      </c>
      <c r="BE9" s="22">
        <v>0</v>
      </c>
      <c r="BG9" s="1" t="s">
        <v>4</v>
      </c>
      <c r="BH9" s="30" t="s">
        <v>162</v>
      </c>
      <c r="BI9" s="14">
        <v>8219</v>
      </c>
      <c r="BJ9" s="22">
        <v>155451</v>
      </c>
      <c r="BL9" s="126" t="s">
        <v>162</v>
      </c>
      <c r="BM9" s="127" t="s">
        <v>208</v>
      </c>
      <c r="BN9" s="122">
        <v>57.205923297779165</v>
      </c>
    </row>
    <row r="10" spans="1:67" ht="18" customHeight="1" thickBot="1" x14ac:dyDescent="0.2">
      <c r="A10" s="117" t="s">
        <v>126</v>
      </c>
      <c r="B10" s="73" t="s">
        <v>141</v>
      </c>
      <c r="C10" s="73" t="s">
        <v>66</v>
      </c>
      <c r="D10" s="73" t="s">
        <v>57</v>
      </c>
      <c r="E10" s="73" t="s">
        <v>64</v>
      </c>
      <c r="F10" s="160"/>
      <c r="G10" s="160"/>
      <c r="H10" s="160"/>
      <c r="I10" s="160"/>
      <c r="J10" s="76"/>
      <c r="K10" s="73" t="s">
        <v>56</v>
      </c>
      <c r="L10" s="76"/>
      <c r="M10" s="73" t="s">
        <v>56</v>
      </c>
      <c r="N10" s="73" t="s">
        <v>141</v>
      </c>
      <c r="O10" s="73" t="s">
        <v>70</v>
      </c>
      <c r="P10" s="73" t="s">
        <v>71</v>
      </c>
      <c r="Q10" s="73" t="s">
        <v>72</v>
      </c>
      <c r="R10" s="73" t="s">
        <v>74</v>
      </c>
      <c r="S10" s="73" t="s">
        <v>76</v>
      </c>
      <c r="T10" s="73" t="s">
        <v>77</v>
      </c>
      <c r="U10" s="73" t="s">
        <v>127</v>
      </c>
      <c r="V10" s="73"/>
      <c r="W10" s="73" t="s">
        <v>127</v>
      </c>
      <c r="X10" s="73"/>
      <c r="Y10" s="70"/>
      <c r="Z10" s="70"/>
      <c r="AA10" s="73" t="s">
        <v>157</v>
      </c>
      <c r="AB10" s="76"/>
      <c r="AC10" s="76"/>
      <c r="AD10" s="108" t="s">
        <v>85</v>
      </c>
      <c r="AI10" s="1" t="s">
        <v>5</v>
      </c>
      <c r="AJ10" s="7" t="s">
        <v>158</v>
      </c>
      <c r="AK10" s="8" t="s">
        <v>163</v>
      </c>
      <c r="AL10" s="15">
        <v>4842</v>
      </c>
      <c r="AM10" s="24">
        <v>82797</v>
      </c>
      <c r="AO10" s="1" t="s">
        <v>5</v>
      </c>
      <c r="AP10" s="31" t="s">
        <v>163</v>
      </c>
      <c r="AQ10" s="50">
        <v>0</v>
      </c>
      <c r="AR10" s="23">
        <v>0</v>
      </c>
      <c r="AS10" s="23">
        <v>0</v>
      </c>
      <c r="AT10" s="23">
        <v>0</v>
      </c>
      <c r="AU10" s="23">
        <v>4842</v>
      </c>
      <c r="AV10" s="23">
        <v>82797</v>
      </c>
      <c r="AW10" s="24"/>
      <c r="AY10" s="1" t="s">
        <v>5</v>
      </c>
      <c r="AZ10" s="31" t="s">
        <v>163</v>
      </c>
      <c r="BA10" s="15">
        <v>33</v>
      </c>
      <c r="BB10" s="23">
        <v>0</v>
      </c>
      <c r="BC10" s="23">
        <v>0</v>
      </c>
      <c r="BD10" s="23">
        <v>0</v>
      </c>
      <c r="BE10" s="24">
        <v>0</v>
      </c>
      <c r="BG10" s="1" t="s">
        <v>5</v>
      </c>
      <c r="BH10" s="31" t="s">
        <v>163</v>
      </c>
      <c r="BI10" s="15">
        <v>3729</v>
      </c>
      <c r="BJ10" s="24">
        <v>62327</v>
      </c>
      <c r="BL10" s="128" t="s">
        <v>163</v>
      </c>
      <c r="BM10" s="129" t="s">
        <v>209</v>
      </c>
      <c r="BN10" s="123">
        <v>44.649070667593946</v>
      </c>
    </row>
    <row r="11" spans="1:67" ht="18" customHeight="1" x14ac:dyDescent="0.15">
      <c r="A11" s="117"/>
      <c r="B11" s="73"/>
      <c r="C11" s="73" t="s">
        <v>67</v>
      </c>
      <c r="D11" s="73" t="s">
        <v>68</v>
      </c>
      <c r="E11" s="73" t="s">
        <v>65</v>
      </c>
      <c r="F11" s="160"/>
      <c r="G11" s="160"/>
      <c r="H11" s="160"/>
      <c r="I11" s="160"/>
      <c r="J11" s="76"/>
      <c r="K11" s="73" t="s">
        <v>67</v>
      </c>
      <c r="L11" s="76"/>
      <c r="M11" s="73" t="s">
        <v>67</v>
      </c>
      <c r="N11" s="73"/>
      <c r="O11" s="73" t="s">
        <v>142</v>
      </c>
      <c r="P11" s="73"/>
      <c r="Q11" s="73"/>
      <c r="R11" s="73" t="s">
        <v>75</v>
      </c>
      <c r="S11" s="73" t="s">
        <v>75</v>
      </c>
      <c r="T11" s="73" t="s">
        <v>143</v>
      </c>
      <c r="U11" s="73"/>
      <c r="V11" s="73" t="s">
        <v>108</v>
      </c>
      <c r="W11" s="73"/>
      <c r="X11" s="73" t="s">
        <v>108</v>
      </c>
      <c r="Y11" s="70"/>
      <c r="Z11" s="70" t="s">
        <v>128</v>
      </c>
      <c r="AA11" s="73" t="s">
        <v>82</v>
      </c>
      <c r="AB11" s="76" t="s">
        <v>59</v>
      </c>
      <c r="AC11" s="76" t="s">
        <v>60</v>
      </c>
      <c r="AD11" s="108" t="s">
        <v>86</v>
      </c>
      <c r="AI11" s="1" t="s">
        <v>6</v>
      </c>
      <c r="AJ11" s="3" t="s">
        <v>158</v>
      </c>
      <c r="AK11" s="4" t="s">
        <v>164</v>
      </c>
      <c r="AL11" s="13">
        <v>4775</v>
      </c>
      <c r="AM11" s="20">
        <v>87162</v>
      </c>
      <c r="AO11" s="1" t="s">
        <v>6</v>
      </c>
      <c r="AP11" s="29" t="s">
        <v>164</v>
      </c>
      <c r="AQ11" s="48">
        <v>0</v>
      </c>
      <c r="AR11" s="19">
        <v>0</v>
      </c>
      <c r="AS11" s="19">
        <v>2</v>
      </c>
      <c r="AT11" s="19">
        <v>11</v>
      </c>
      <c r="AU11" s="19">
        <v>4668</v>
      </c>
      <c r="AV11" s="19">
        <v>82937</v>
      </c>
      <c r="AW11" s="20"/>
      <c r="AY11" s="1" t="s">
        <v>6</v>
      </c>
      <c r="AZ11" s="29" t="s">
        <v>164</v>
      </c>
      <c r="BA11" s="13">
        <v>39</v>
      </c>
      <c r="BB11" s="19">
        <v>0</v>
      </c>
      <c r="BC11" s="19">
        <v>1</v>
      </c>
      <c r="BD11" s="19">
        <v>0</v>
      </c>
      <c r="BE11" s="20">
        <v>0</v>
      </c>
      <c r="BG11" s="1" t="s">
        <v>6</v>
      </c>
      <c r="BH11" s="29" t="s">
        <v>164</v>
      </c>
      <c r="BI11" s="13">
        <v>4563</v>
      </c>
      <c r="BJ11" s="20">
        <v>81407</v>
      </c>
      <c r="BL11" s="130" t="s">
        <v>164</v>
      </c>
      <c r="BM11" s="131" t="s">
        <v>210</v>
      </c>
      <c r="BN11" s="132">
        <v>35.961104819026723</v>
      </c>
    </row>
    <row r="12" spans="1:67" ht="18" customHeight="1" x14ac:dyDescent="0.15">
      <c r="A12" s="117"/>
      <c r="B12" s="79" t="s">
        <v>130</v>
      </c>
      <c r="C12" s="79" t="s">
        <v>131</v>
      </c>
      <c r="D12" s="79" t="s">
        <v>132</v>
      </c>
      <c r="E12" s="79" t="s">
        <v>133</v>
      </c>
      <c r="F12" s="160"/>
      <c r="G12" s="160"/>
      <c r="H12" s="160"/>
      <c r="I12" s="160"/>
      <c r="J12" s="76"/>
      <c r="K12" s="73"/>
      <c r="L12" s="76"/>
      <c r="M12" s="73"/>
      <c r="N12" s="73"/>
      <c r="O12" s="79" t="s">
        <v>134</v>
      </c>
      <c r="P12" s="79" t="s">
        <v>135</v>
      </c>
      <c r="Q12" s="79" t="s">
        <v>136</v>
      </c>
      <c r="R12" s="73" t="s">
        <v>65</v>
      </c>
      <c r="S12" s="73" t="s">
        <v>65</v>
      </c>
      <c r="T12" s="80"/>
      <c r="U12" s="73"/>
      <c r="V12" s="73"/>
      <c r="W12" s="73"/>
      <c r="X12" s="73"/>
      <c r="Y12" s="81"/>
      <c r="Z12" s="70"/>
      <c r="AA12" s="73" t="s">
        <v>83</v>
      </c>
      <c r="AB12" s="76"/>
      <c r="AC12" s="76"/>
      <c r="AD12" s="108" t="s">
        <v>87</v>
      </c>
      <c r="AI12" s="1" t="s">
        <v>7</v>
      </c>
      <c r="AJ12" s="5" t="s">
        <v>158</v>
      </c>
      <c r="AK12" s="6" t="s">
        <v>165</v>
      </c>
      <c r="AL12" s="14">
        <v>10957</v>
      </c>
      <c r="AM12" s="22">
        <v>200608</v>
      </c>
      <c r="AO12" s="1" t="s">
        <v>7</v>
      </c>
      <c r="AP12" s="30" t="s">
        <v>165</v>
      </c>
      <c r="AQ12" s="49">
        <v>0</v>
      </c>
      <c r="AR12" s="21">
        <v>0</v>
      </c>
      <c r="AS12" s="21">
        <v>1</v>
      </c>
      <c r="AT12" s="21">
        <v>3</v>
      </c>
      <c r="AU12" s="21">
        <v>10954</v>
      </c>
      <c r="AV12" s="21">
        <v>200598</v>
      </c>
      <c r="AW12" s="22"/>
      <c r="AY12" s="1" t="s">
        <v>7</v>
      </c>
      <c r="AZ12" s="30" t="s">
        <v>165</v>
      </c>
      <c r="BA12" s="14">
        <v>85</v>
      </c>
      <c r="BB12" s="21">
        <v>0</v>
      </c>
      <c r="BC12" s="21">
        <v>0</v>
      </c>
      <c r="BD12" s="21">
        <v>0</v>
      </c>
      <c r="BE12" s="22">
        <v>0</v>
      </c>
      <c r="BG12" s="1" t="s">
        <v>7</v>
      </c>
      <c r="BH12" s="30" t="s">
        <v>165</v>
      </c>
      <c r="BI12" s="14">
        <v>9265</v>
      </c>
      <c r="BJ12" s="22">
        <v>170372</v>
      </c>
      <c r="BL12" s="126" t="s">
        <v>165</v>
      </c>
      <c r="BM12" s="127" t="s">
        <v>211</v>
      </c>
      <c r="BN12" s="122">
        <v>60.439411145760047</v>
      </c>
    </row>
    <row r="13" spans="1:67" ht="18" customHeight="1" thickBot="1" x14ac:dyDescent="0.2">
      <c r="A13" s="116"/>
      <c r="B13" s="72"/>
      <c r="C13" s="72"/>
      <c r="D13" s="72"/>
      <c r="E13" s="72"/>
      <c r="F13" s="101"/>
      <c r="G13" s="101"/>
      <c r="H13" s="101"/>
      <c r="I13" s="102"/>
      <c r="J13" s="71"/>
      <c r="K13" s="72"/>
      <c r="L13" s="71"/>
      <c r="M13" s="72"/>
      <c r="N13" s="72"/>
      <c r="O13" s="72"/>
      <c r="P13" s="72"/>
      <c r="Q13" s="72"/>
      <c r="R13" s="82" t="s">
        <v>133</v>
      </c>
      <c r="S13" s="82" t="s">
        <v>137</v>
      </c>
      <c r="T13" s="82"/>
      <c r="U13" s="72" t="s">
        <v>138</v>
      </c>
      <c r="V13" s="72"/>
      <c r="W13" s="72" t="s">
        <v>139</v>
      </c>
      <c r="X13" s="72"/>
      <c r="Y13" s="83"/>
      <c r="Z13" s="84"/>
      <c r="AA13" s="84"/>
      <c r="AB13" s="69"/>
      <c r="AC13" s="85"/>
      <c r="AD13" s="109" t="s">
        <v>140</v>
      </c>
      <c r="AI13" s="1" t="s">
        <v>8</v>
      </c>
      <c r="AJ13" s="5" t="s">
        <v>158</v>
      </c>
      <c r="AK13" s="6" t="s">
        <v>166</v>
      </c>
      <c r="AL13" s="14">
        <v>6595</v>
      </c>
      <c r="AM13" s="22">
        <v>122547</v>
      </c>
      <c r="AO13" s="1" t="s">
        <v>8</v>
      </c>
      <c r="AP13" s="30" t="s">
        <v>166</v>
      </c>
      <c r="AQ13" s="49">
        <v>1</v>
      </c>
      <c r="AR13" s="21">
        <v>52</v>
      </c>
      <c r="AS13" s="21">
        <v>4</v>
      </c>
      <c r="AT13" s="21">
        <v>19</v>
      </c>
      <c r="AU13" s="21">
        <v>6529</v>
      </c>
      <c r="AV13" s="21">
        <v>125465</v>
      </c>
      <c r="AW13" s="22"/>
      <c r="AY13" s="1" t="s">
        <v>8</v>
      </c>
      <c r="AZ13" s="30" t="s">
        <v>166</v>
      </c>
      <c r="BA13" s="14">
        <v>53</v>
      </c>
      <c r="BB13" s="21">
        <v>0</v>
      </c>
      <c r="BC13" s="21">
        <v>1</v>
      </c>
      <c r="BD13" s="21">
        <v>0</v>
      </c>
      <c r="BE13" s="22">
        <v>0</v>
      </c>
      <c r="BG13" s="1" t="s">
        <v>8</v>
      </c>
      <c r="BH13" s="30" t="s">
        <v>166</v>
      </c>
      <c r="BI13" s="14">
        <v>6529</v>
      </c>
      <c r="BJ13" s="22">
        <v>125465</v>
      </c>
      <c r="BL13" s="126" t="s">
        <v>166</v>
      </c>
      <c r="BM13" s="127" t="s">
        <v>212</v>
      </c>
      <c r="BN13" s="122">
        <v>61.281816584379897</v>
      </c>
    </row>
    <row r="14" spans="1:67" x14ac:dyDescent="0.15">
      <c r="A14" s="103"/>
      <c r="B14" s="86"/>
      <c r="C14" s="87" t="s">
        <v>88</v>
      </c>
      <c r="D14" s="88" t="s">
        <v>89</v>
      </c>
      <c r="E14" s="88" t="s">
        <v>90</v>
      </c>
      <c r="F14" s="88" t="s">
        <v>91</v>
      </c>
      <c r="G14" s="88" t="s">
        <v>91</v>
      </c>
      <c r="H14" s="88" t="s">
        <v>91</v>
      </c>
      <c r="I14" s="88" t="s">
        <v>91</v>
      </c>
      <c r="J14" s="88" t="s">
        <v>91</v>
      </c>
      <c r="K14" s="87" t="s">
        <v>88</v>
      </c>
      <c r="L14" s="88" t="s">
        <v>91</v>
      </c>
      <c r="M14" s="87" t="s">
        <v>88</v>
      </c>
      <c r="N14" s="86"/>
      <c r="O14" s="87" t="s">
        <v>88</v>
      </c>
      <c r="P14" s="88" t="s">
        <v>89</v>
      </c>
      <c r="Q14" s="88" t="s">
        <v>129</v>
      </c>
      <c r="R14" s="88" t="s">
        <v>90</v>
      </c>
      <c r="S14" s="88" t="s">
        <v>90</v>
      </c>
      <c r="T14" s="86"/>
      <c r="U14" s="87" t="s">
        <v>88</v>
      </c>
      <c r="V14" s="87" t="s">
        <v>88</v>
      </c>
      <c r="W14" s="88" t="s">
        <v>89</v>
      </c>
      <c r="X14" s="88" t="s">
        <v>89</v>
      </c>
      <c r="Y14" s="88" t="s">
        <v>89</v>
      </c>
      <c r="Z14" s="88" t="s">
        <v>89</v>
      </c>
      <c r="AA14" s="88" t="s">
        <v>90</v>
      </c>
      <c r="AB14" s="88" t="s">
        <v>90</v>
      </c>
      <c r="AC14" s="88" t="s">
        <v>90</v>
      </c>
      <c r="AD14" s="110" t="s">
        <v>88</v>
      </c>
      <c r="AE14" s="18"/>
      <c r="AF14" s="36"/>
      <c r="AG14" s="37"/>
      <c r="AI14" s="1" t="s">
        <v>9</v>
      </c>
      <c r="AJ14" s="5" t="s">
        <v>158</v>
      </c>
      <c r="AK14" s="6" t="s">
        <v>167</v>
      </c>
      <c r="AL14" s="14">
        <v>5372</v>
      </c>
      <c r="AM14" s="22">
        <v>88509</v>
      </c>
      <c r="AO14" s="1" t="s">
        <v>9</v>
      </c>
      <c r="AP14" s="30" t="s">
        <v>167</v>
      </c>
      <c r="AQ14" s="49">
        <v>3</v>
      </c>
      <c r="AR14" s="21">
        <v>98</v>
      </c>
      <c r="AS14" s="21">
        <v>3</v>
      </c>
      <c r="AT14" s="21">
        <v>8</v>
      </c>
      <c r="AU14" s="21">
        <v>5462</v>
      </c>
      <c r="AV14" s="21">
        <v>96192</v>
      </c>
      <c r="AW14" s="22"/>
      <c r="AY14" s="1" t="s">
        <v>9</v>
      </c>
      <c r="AZ14" s="30" t="s">
        <v>167</v>
      </c>
      <c r="BA14" s="14">
        <v>47</v>
      </c>
      <c r="BB14" s="21">
        <v>0</v>
      </c>
      <c r="BC14" s="21">
        <v>0</v>
      </c>
      <c r="BD14" s="21">
        <v>0</v>
      </c>
      <c r="BE14" s="22">
        <v>0</v>
      </c>
      <c r="BG14" s="1" t="s">
        <v>9</v>
      </c>
      <c r="BH14" s="30" t="s">
        <v>167</v>
      </c>
      <c r="BI14" s="14">
        <v>5462</v>
      </c>
      <c r="BJ14" s="22">
        <v>96192</v>
      </c>
      <c r="BL14" s="126" t="s">
        <v>167</v>
      </c>
      <c r="BM14" s="127" t="s">
        <v>213</v>
      </c>
      <c r="BN14" s="122">
        <v>55.503596116977327</v>
      </c>
    </row>
    <row r="15" spans="1:67" ht="14.25" thickBot="1" x14ac:dyDescent="0.2">
      <c r="A15" s="104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111"/>
      <c r="AE15" s="18"/>
      <c r="AF15" s="38"/>
      <c r="AG15" s="39"/>
      <c r="AI15" s="1" t="s">
        <v>10</v>
      </c>
      <c r="AJ15" s="9" t="s">
        <v>158</v>
      </c>
      <c r="AK15" s="10" t="s">
        <v>168</v>
      </c>
      <c r="AL15" s="16">
        <v>14822</v>
      </c>
      <c r="AM15" s="26">
        <v>259948</v>
      </c>
      <c r="AO15" s="1" t="s">
        <v>10</v>
      </c>
      <c r="AP15" s="32" t="s">
        <v>168</v>
      </c>
      <c r="AQ15" s="51">
        <v>5</v>
      </c>
      <c r="AR15" s="25">
        <v>49</v>
      </c>
      <c r="AS15" s="25">
        <v>0</v>
      </c>
      <c r="AT15" s="25">
        <v>0</v>
      </c>
      <c r="AU15" s="25">
        <v>14871</v>
      </c>
      <c r="AV15" s="25">
        <v>262787</v>
      </c>
      <c r="AW15" s="26"/>
      <c r="AY15" s="1" t="s">
        <v>10</v>
      </c>
      <c r="AZ15" s="32" t="s">
        <v>168</v>
      </c>
      <c r="BA15" s="16">
        <v>127</v>
      </c>
      <c r="BB15" s="25">
        <v>0</v>
      </c>
      <c r="BC15" s="25">
        <v>0</v>
      </c>
      <c r="BD15" s="25">
        <v>0</v>
      </c>
      <c r="BE15" s="26">
        <v>0</v>
      </c>
      <c r="BG15" s="1" t="s">
        <v>10</v>
      </c>
      <c r="BH15" s="32" t="s">
        <v>168</v>
      </c>
      <c r="BI15" s="16">
        <v>13531</v>
      </c>
      <c r="BJ15" s="26">
        <v>242992</v>
      </c>
      <c r="BL15" s="133" t="s">
        <v>168</v>
      </c>
      <c r="BM15" s="134" t="s">
        <v>214</v>
      </c>
      <c r="BN15" s="135">
        <v>50.706807727689444</v>
      </c>
    </row>
    <row r="16" spans="1:67" ht="16.5" customHeight="1" x14ac:dyDescent="0.15">
      <c r="A16" s="105" t="s">
        <v>0</v>
      </c>
      <c r="B16" s="90">
        <f>SUM(B18:B73)</f>
        <v>2937</v>
      </c>
      <c r="C16" s="90">
        <f>SUM(C18:C73)</f>
        <v>370554</v>
      </c>
      <c r="D16" s="90">
        <f>SUM(D18:D73)</f>
        <v>6517693</v>
      </c>
      <c r="E16" s="91">
        <f>IF(ISNUMBER(C16),IF(C16=0," -",D16*10/C16)," -")</f>
        <v>175.89050448787492</v>
      </c>
      <c r="F16" s="90">
        <f t="shared" ref="F16:P16" si="0">SUM(F18:F73)</f>
        <v>12</v>
      </c>
      <c r="G16" s="90">
        <f t="shared" si="0"/>
        <v>21</v>
      </c>
      <c r="H16" s="90">
        <f t="shared" si="0"/>
        <v>0</v>
      </c>
      <c r="I16" s="90">
        <f t="shared" si="0"/>
        <v>4</v>
      </c>
      <c r="J16" s="90">
        <f t="shared" si="0"/>
        <v>101</v>
      </c>
      <c r="K16" s="90">
        <f t="shared" si="0"/>
        <v>2547</v>
      </c>
      <c r="L16" s="90">
        <f t="shared" si="0"/>
        <v>70</v>
      </c>
      <c r="M16" s="90">
        <f t="shared" si="0"/>
        <v>5723</v>
      </c>
      <c r="N16" s="90">
        <f t="shared" si="0"/>
        <v>2900</v>
      </c>
      <c r="O16" s="90">
        <f t="shared" si="0"/>
        <v>363193</v>
      </c>
      <c r="P16" s="90">
        <f t="shared" si="0"/>
        <v>6640482</v>
      </c>
      <c r="Q16" s="91">
        <f>IF(ISNUMBER(C16),IF(C16=0," -",O16*100/C16)," -")</f>
        <v>98.013514899312923</v>
      </c>
      <c r="R16" s="91">
        <f>IF(ISNUMBER(C16),IF(C16=0," -",D16*10/C16)," -")</f>
        <v>175.89050448787492</v>
      </c>
      <c r="S16" s="91">
        <f>IF(ISNUMBER(O16),IF(O16=0," -",P16*10/O16)," -")</f>
        <v>182.83617801003874</v>
      </c>
      <c r="T16" s="92">
        <f>IF(ISNUMBER(R16),IF(R16=0," -",S16/R16)," -")</f>
        <v>1.0394886213010015</v>
      </c>
      <c r="U16" s="90">
        <f>SUM(U18:U73)</f>
        <v>50354142</v>
      </c>
      <c r="V16" s="90">
        <f>SUM(V18:V73)</f>
        <v>55717760</v>
      </c>
      <c r="W16" s="90">
        <f>SUM(W18:W73)</f>
        <v>857615363</v>
      </c>
      <c r="X16" s="90">
        <f>SUM(X18:X73)</f>
        <v>947884701</v>
      </c>
      <c r="Y16" s="93">
        <f>IF(ISNUMBER(T16),W16*T16," -")</f>
        <v>891481411.29142797</v>
      </c>
      <c r="Z16" s="93">
        <f>IF(ISNUMBER(AG16),W16*AG16," -")</f>
        <v>873772265.88072884</v>
      </c>
      <c r="AA16" s="91">
        <f>IF(ISNUMBER(BI53),IF(BI53=0," -",BJ53*10/BI53)," -")</f>
        <v>182.89177032675389</v>
      </c>
      <c r="AB16" s="91">
        <f>IF(ISNUMBER(O16),IF(O16=0," -",P16*10/O16)," -")</f>
        <v>182.83617801003874</v>
      </c>
      <c r="AC16" s="142">
        <f>IF(BN53="","-",BN53)</f>
        <v>55.737890112000279</v>
      </c>
      <c r="AD16" s="112">
        <f>IF(ISNUMBER(N16),IF(N16=0," -",O16/N16)," -")</f>
        <v>125.23896551724138</v>
      </c>
      <c r="AE16" s="18"/>
      <c r="AF16" s="42">
        <f>IF(ISNUMBER(C16),IF(C16=0," -",O16/C16)," -")</f>
        <v>0.98013514899312926</v>
      </c>
      <c r="AG16" s="43">
        <f>IF(ISNUMBER(T16),IF(ISNUMBER(AF16),T16*AF16," -")," -")</f>
        <v>1.0188393347155196</v>
      </c>
      <c r="AI16" s="1" t="s">
        <v>11</v>
      </c>
      <c r="AJ16" s="11" t="s">
        <v>158</v>
      </c>
      <c r="AK16" s="12" t="s">
        <v>169</v>
      </c>
      <c r="AL16" s="17">
        <v>13854</v>
      </c>
      <c r="AM16" s="28">
        <v>223158</v>
      </c>
      <c r="AO16" s="1" t="s">
        <v>11</v>
      </c>
      <c r="AP16" s="33" t="s">
        <v>169</v>
      </c>
      <c r="AQ16" s="52">
        <v>4</v>
      </c>
      <c r="AR16" s="27">
        <v>121</v>
      </c>
      <c r="AS16" s="27">
        <v>2</v>
      </c>
      <c r="AT16" s="27">
        <v>32</v>
      </c>
      <c r="AU16" s="27">
        <v>13849</v>
      </c>
      <c r="AV16" s="27">
        <v>225990</v>
      </c>
      <c r="AW16" s="28"/>
      <c r="AY16" s="1" t="s">
        <v>11</v>
      </c>
      <c r="AZ16" s="33" t="s">
        <v>169</v>
      </c>
      <c r="BA16" s="17">
        <v>113</v>
      </c>
      <c r="BB16" s="27">
        <v>0</v>
      </c>
      <c r="BC16" s="27">
        <v>1</v>
      </c>
      <c r="BD16" s="27">
        <v>0</v>
      </c>
      <c r="BE16" s="28">
        <v>0</v>
      </c>
      <c r="BG16" s="1" t="s">
        <v>11</v>
      </c>
      <c r="BH16" s="33" t="s">
        <v>169</v>
      </c>
      <c r="BI16" s="17">
        <v>12973</v>
      </c>
      <c r="BJ16" s="28">
        <v>210345</v>
      </c>
      <c r="BL16" s="124" t="s">
        <v>169</v>
      </c>
      <c r="BM16" s="125" t="s">
        <v>215</v>
      </c>
      <c r="BN16" s="121">
        <v>54.170945420087868</v>
      </c>
    </row>
    <row r="17" spans="1:66" ht="16.5" customHeight="1" x14ac:dyDescent="0.15">
      <c r="A17" s="106"/>
      <c r="B17" s="95"/>
      <c r="C17" s="95"/>
      <c r="D17" s="95"/>
      <c r="E17" s="93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3"/>
      <c r="R17" s="93"/>
      <c r="S17" s="93"/>
      <c r="T17" s="93"/>
      <c r="U17" s="95"/>
      <c r="V17" s="95"/>
      <c r="W17" s="95"/>
      <c r="X17" s="94"/>
      <c r="Y17" s="96"/>
      <c r="Z17" s="96"/>
      <c r="AA17" s="96"/>
      <c r="AB17" s="96"/>
      <c r="AC17" s="142"/>
      <c r="AD17" s="113"/>
      <c r="AE17" s="18"/>
      <c r="AF17" s="40"/>
      <c r="AG17" s="41"/>
      <c r="AI17" s="1" t="s">
        <v>12</v>
      </c>
      <c r="AJ17" s="5" t="s">
        <v>158</v>
      </c>
      <c r="AK17" s="6" t="s">
        <v>170</v>
      </c>
      <c r="AL17" s="14">
        <v>18718</v>
      </c>
      <c r="AM17" s="22">
        <v>328494</v>
      </c>
      <c r="AO17" s="1" t="s">
        <v>12</v>
      </c>
      <c r="AP17" s="30" t="s">
        <v>170</v>
      </c>
      <c r="AQ17" s="49">
        <v>0</v>
      </c>
      <c r="AR17" s="21">
        <v>0</v>
      </c>
      <c r="AS17" s="21">
        <v>0</v>
      </c>
      <c r="AT17" s="21">
        <v>0</v>
      </c>
      <c r="AU17" s="21">
        <v>18402</v>
      </c>
      <c r="AV17" s="21">
        <v>329313</v>
      </c>
      <c r="AW17" s="22"/>
      <c r="AY17" s="1" t="s">
        <v>12</v>
      </c>
      <c r="AZ17" s="30" t="s">
        <v>170</v>
      </c>
      <c r="BA17" s="14">
        <v>147</v>
      </c>
      <c r="BB17" s="21">
        <v>1</v>
      </c>
      <c r="BC17" s="21">
        <v>2</v>
      </c>
      <c r="BD17" s="21">
        <v>0</v>
      </c>
      <c r="BE17" s="22">
        <v>0</v>
      </c>
      <c r="BG17" s="1" t="s">
        <v>12</v>
      </c>
      <c r="BH17" s="30" t="s">
        <v>170</v>
      </c>
      <c r="BI17" s="14">
        <v>17333</v>
      </c>
      <c r="BJ17" s="22">
        <v>312213</v>
      </c>
      <c r="BL17" s="126" t="s">
        <v>170</v>
      </c>
      <c r="BM17" s="127" t="s">
        <v>216</v>
      </c>
      <c r="BN17" s="122">
        <v>46.412239854668591</v>
      </c>
    </row>
    <row r="18" spans="1:66" ht="17.100000000000001" customHeight="1" x14ac:dyDescent="0.15">
      <c r="A18" s="105" t="s">
        <v>1</v>
      </c>
      <c r="B18" s="90">
        <f>BA6</f>
        <v>131</v>
      </c>
      <c r="C18" s="90">
        <f t="shared" ref="C18:D22" si="1">AL6</f>
        <v>18051</v>
      </c>
      <c r="D18" s="90">
        <f t="shared" si="1"/>
        <v>331282</v>
      </c>
      <c r="E18" s="91">
        <f>IF(ISNUMBER(C18),IF(C18=0," -",D18*10/C18)," -")</f>
        <v>183.52556645061216</v>
      </c>
      <c r="F18" s="90">
        <f t="shared" ref="F18:I22" si="2">BB6</f>
        <v>0</v>
      </c>
      <c r="G18" s="90">
        <f t="shared" si="2"/>
        <v>2</v>
      </c>
      <c r="H18" s="90">
        <f t="shared" si="2"/>
        <v>0</v>
      </c>
      <c r="I18" s="90">
        <f t="shared" si="2"/>
        <v>1</v>
      </c>
      <c r="J18" s="90">
        <f t="shared" ref="J18:M22" si="3">AQ6</f>
        <v>5</v>
      </c>
      <c r="K18" s="90">
        <f t="shared" si="3"/>
        <v>19</v>
      </c>
      <c r="L18" s="90">
        <f t="shared" si="3"/>
        <v>0</v>
      </c>
      <c r="M18" s="90">
        <f t="shared" si="3"/>
        <v>0</v>
      </c>
      <c r="N18" s="90">
        <f>B18-SUM(F18:I18)</f>
        <v>128</v>
      </c>
      <c r="O18" s="90">
        <f t="shared" ref="O18:P22" si="4">AU6</f>
        <v>17486</v>
      </c>
      <c r="P18" s="90">
        <f t="shared" si="4"/>
        <v>332566</v>
      </c>
      <c r="Q18" s="91">
        <f>IF(ISNUMBER(C18),IF(C18=0," -",O18*100/C18)," -")</f>
        <v>96.869979502520636</v>
      </c>
      <c r="R18" s="91">
        <f>IF(ISNUMBER(C18),IF(C18=0," -",D18*10/C18)," -")</f>
        <v>183.52556645061216</v>
      </c>
      <c r="S18" s="91">
        <f>IF(ISNUMBER(O18),IF(O18=0," -",P18*10/O18)," -")</f>
        <v>190.18986617865721</v>
      </c>
      <c r="T18" s="92">
        <f>IF(ISNUMBER(R18),IF(R18=0," -",S18/R18)," -")</f>
        <v>1.0363126503676447</v>
      </c>
      <c r="U18" s="90">
        <f>AJ108</f>
        <v>1835977</v>
      </c>
      <c r="V18" s="90">
        <f>AJ57</f>
        <v>2396248</v>
      </c>
      <c r="W18" s="90">
        <f>AK108</f>
        <v>32312720</v>
      </c>
      <c r="X18" s="90">
        <f>AK57</f>
        <v>41598612</v>
      </c>
      <c r="Y18" s="93">
        <f>IF(ISNUMBER(T18),W18*T18," -")</f>
        <v>33486080.503787603</v>
      </c>
      <c r="Z18" s="93">
        <f>IF(ISNUMBER(AG18),W18*AG18," -")</f>
        <v>32437959.320216611</v>
      </c>
      <c r="AA18" s="91">
        <f>IF(ISNUMBER(BI6),IF(BI6=0," -",BJ6*10/BI6)," -")</f>
        <v>190.54364746736917</v>
      </c>
      <c r="AB18" s="91">
        <f>IF(ISNUMBER(O18),IF(O18=0," -",P18*10/O18)," -")</f>
        <v>190.18986617865721</v>
      </c>
      <c r="AC18" s="142">
        <f>IF(BN6="","-",BN6)</f>
        <v>48.800796651979617</v>
      </c>
      <c r="AD18" s="112">
        <f>IF(ISNUMBER(N18),IF(N18=0," -",O18/N18)," -")</f>
        <v>136.609375</v>
      </c>
      <c r="AE18" s="18"/>
      <c r="AF18" s="42">
        <f>IF(ISNUMBER(C18),IF(C18=0," -",O18/C18)," -")</f>
        <v>0.96869979502520631</v>
      </c>
      <c r="AG18" s="43">
        <f>IF(ISNUMBER(T18),IF(ISNUMBER(AF18),T18*AF18," -")," -")</f>
        <v>1.0038758519931659</v>
      </c>
      <c r="AI18" s="1" t="s">
        <v>13</v>
      </c>
      <c r="AJ18" s="5" t="s">
        <v>158</v>
      </c>
      <c r="AK18" s="6" t="s">
        <v>171</v>
      </c>
      <c r="AL18" s="14">
        <v>20171</v>
      </c>
      <c r="AM18" s="22">
        <v>422155</v>
      </c>
      <c r="AO18" s="1" t="s">
        <v>13</v>
      </c>
      <c r="AP18" s="30" t="s">
        <v>171</v>
      </c>
      <c r="AQ18" s="49">
        <v>8</v>
      </c>
      <c r="AR18" s="21">
        <v>190</v>
      </c>
      <c r="AS18" s="21">
        <v>7</v>
      </c>
      <c r="AT18" s="21">
        <v>225</v>
      </c>
      <c r="AU18" s="21">
        <v>20020</v>
      </c>
      <c r="AV18" s="21">
        <v>422663</v>
      </c>
      <c r="AW18" s="22"/>
      <c r="AY18" s="1" t="s">
        <v>13</v>
      </c>
      <c r="AZ18" s="30" t="s">
        <v>171</v>
      </c>
      <c r="BA18" s="14">
        <v>191</v>
      </c>
      <c r="BB18" s="21">
        <v>1</v>
      </c>
      <c r="BC18" s="21">
        <v>0</v>
      </c>
      <c r="BD18" s="21">
        <v>0</v>
      </c>
      <c r="BE18" s="22">
        <v>1</v>
      </c>
      <c r="BG18" s="1" t="s">
        <v>13</v>
      </c>
      <c r="BH18" s="30" t="s">
        <v>171</v>
      </c>
      <c r="BI18" s="14">
        <v>19727</v>
      </c>
      <c r="BJ18" s="22">
        <v>413013</v>
      </c>
      <c r="BL18" s="126" t="s">
        <v>171</v>
      </c>
      <c r="BM18" s="127" t="s">
        <v>217</v>
      </c>
      <c r="BN18" s="122">
        <v>66.688342292052326</v>
      </c>
    </row>
    <row r="19" spans="1:66" ht="17.100000000000001" customHeight="1" x14ac:dyDescent="0.15">
      <c r="A19" s="105" t="s">
        <v>2</v>
      </c>
      <c r="B19" s="90">
        <f>BA7</f>
        <v>56</v>
      </c>
      <c r="C19" s="90">
        <f t="shared" si="1"/>
        <v>7929</v>
      </c>
      <c r="D19" s="90">
        <f t="shared" si="1"/>
        <v>124546</v>
      </c>
      <c r="E19" s="91">
        <f>IF(ISNUMBER(C19),IF(C19=0," -",D19*10/C19)," -")</f>
        <v>157.07655442048178</v>
      </c>
      <c r="F19" s="90">
        <f t="shared" si="2"/>
        <v>0</v>
      </c>
      <c r="G19" s="90">
        <f t="shared" si="2"/>
        <v>0</v>
      </c>
      <c r="H19" s="90">
        <f t="shared" si="2"/>
        <v>0</v>
      </c>
      <c r="I19" s="90">
        <f t="shared" si="2"/>
        <v>0</v>
      </c>
      <c r="J19" s="90">
        <f t="shared" si="3"/>
        <v>4</v>
      </c>
      <c r="K19" s="90">
        <f t="shared" si="3"/>
        <v>43</v>
      </c>
      <c r="L19" s="90">
        <f t="shared" si="3"/>
        <v>0</v>
      </c>
      <c r="M19" s="90">
        <f t="shared" si="3"/>
        <v>0</v>
      </c>
      <c r="N19" s="90">
        <f>B19-SUM(F19:I19)</f>
        <v>56</v>
      </c>
      <c r="O19" s="90">
        <f t="shared" si="4"/>
        <v>7972</v>
      </c>
      <c r="P19" s="90">
        <f t="shared" si="4"/>
        <v>131972</v>
      </c>
      <c r="Q19" s="91">
        <f>IF(ISNUMBER(C19),IF(C19=0," -",O19*100/C19)," -")</f>
        <v>100.54231302812461</v>
      </c>
      <c r="R19" s="91">
        <f>IF(ISNUMBER(C19),IF(C19=0," -",D19*10/C19)," -")</f>
        <v>157.07655442048178</v>
      </c>
      <c r="S19" s="91">
        <f>IF(ISNUMBER(O19),IF(O19=0," -",P19*10/O19)," -")</f>
        <v>165.54440541896639</v>
      </c>
      <c r="T19" s="92">
        <f>IF(ISNUMBER(R19),IF(R19=0," -",S19/R19)," -")</f>
        <v>1.0539090701965415</v>
      </c>
      <c r="U19" s="90">
        <f>AJ109</f>
        <v>556019</v>
      </c>
      <c r="V19" s="90">
        <f>AJ58</f>
        <v>715736</v>
      </c>
      <c r="W19" s="90">
        <f>AK109</f>
        <v>8976879</v>
      </c>
      <c r="X19" s="90">
        <f>AK58</f>
        <v>11424006</v>
      </c>
      <c r="Y19" s="93">
        <f>IF(ISNUMBER(T19),W19*T19," -")</f>
        <v>9460814.2001568582</v>
      </c>
      <c r="Z19" s="93">
        <f>IF(ISNUMBER(AG19),W19*AG19," -")</f>
        <v>9512121.4281309713</v>
      </c>
      <c r="AA19" s="91">
        <f>IF(ISNUMBER(BI7),IF(BI7=0," -",BJ7*10/BI7)," -")</f>
        <v>167.23812209220358</v>
      </c>
      <c r="AB19" s="91">
        <f>IF(ISNUMBER(O19),IF(O19=0," -",P19*10/O19)," -")</f>
        <v>165.54440541896639</v>
      </c>
      <c r="AC19" s="142">
        <f>IF(BN7="","-",BN7)</f>
        <v>46.868813680094767</v>
      </c>
      <c r="AD19" s="112">
        <f>IF(ISNUMBER(N19),IF(N19=0," -",O19/N19)," -")</f>
        <v>142.35714285714286</v>
      </c>
      <c r="AE19" s="18"/>
      <c r="AF19" s="42">
        <f>IF(ISNUMBER(C19),IF(C19=0," -",O19/C19)," -")</f>
        <v>1.005423130281246</v>
      </c>
      <c r="AG19" s="43">
        <f>IF(ISNUMBER(T19),IF(ISNUMBER(AF19),T19*AF19," -")," -")</f>
        <v>1.059624556388804</v>
      </c>
      <c r="AI19" s="1" t="s">
        <v>14</v>
      </c>
      <c r="AJ19" s="5" t="s">
        <v>158</v>
      </c>
      <c r="AK19" s="6" t="s">
        <v>172</v>
      </c>
      <c r="AL19" s="14">
        <v>6489</v>
      </c>
      <c r="AM19" s="22">
        <v>115034</v>
      </c>
      <c r="AO19" s="1" t="s">
        <v>14</v>
      </c>
      <c r="AP19" s="30" t="s">
        <v>172</v>
      </c>
      <c r="AQ19" s="49">
        <v>2</v>
      </c>
      <c r="AR19" s="21">
        <v>82</v>
      </c>
      <c r="AS19" s="21">
        <v>0</v>
      </c>
      <c r="AT19" s="21">
        <v>0</v>
      </c>
      <c r="AU19" s="21">
        <v>6571</v>
      </c>
      <c r="AV19" s="21">
        <v>117701</v>
      </c>
      <c r="AW19" s="22"/>
      <c r="AY19" s="1" t="s">
        <v>14</v>
      </c>
      <c r="AZ19" s="30" t="s">
        <v>172</v>
      </c>
      <c r="BA19" s="14">
        <v>58</v>
      </c>
      <c r="BB19" s="21">
        <v>0</v>
      </c>
      <c r="BC19" s="21">
        <v>0</v>
      </c>
      <c r="BD19" s="21">
        <v>0</v>
      </c>
      <c r="BE19" s="22">
        <v>0</v>
      </c>
      <c r="BG19" s="1" t="s">
        <v>14</v>
      </c>
      <c r="BH19" s="30" t="s">
        <v>172</v>
      </c>
      <c r="BI19" s="14">
        <v>6571</v>
      </c>
      <c r="BJ19" s="22">
        <v>117701</v>
      </c>
      <c r="BL19" s="126" t="s">
        <v>172</v>
      </c>
      <c r="BM19" s="127" t="s">
        <v>218</v>
      </c>
      <c r="BN19" s="122">
        <v>62.302686479765583</v>
      </c>
    </row>
    <row r="20" spans="1:66" ht="17.100000000000001" customHeight="1" thickBot="1" x14ac:dyDescent="0.2">
      <c r="A20" s="105" t="s">
        <v>3</v>
      </c>
      <c r="B20" s="90">
        <f>BA8</f>
        <v>83</v>
      </c>
      <c r="C20" s="90">
        <f t="shared" si="1"/>
        <v>12421</v>
      </c>
      <c r="D20" s="90">
        <f t="shared" si="1"/>
        <v>243336</v>
      </c>
      <c r="E20" s="91">
        <f>IF(ISNUMBER(C20),IF(C20=0," -",D20*10/C20)," -")</f>
        <v>195.9069318090331</v>
      </c>
      <c r="F20" s="90">
        <f t="shared" si="2"/>
        <v>0</v>
      </c>
      <c r="G20" s="90">
        <f t="shared" si="2"/>
        <v>0</v>
      </c>
      <c r="H20" s="90">
        <f t="shared" si="2"/>
        <v>0</v>
      </c>
      <c r="I20" s="90">
        <f t="shared" si="2"/>
        <v>0</v>
      </c>
      <c r="J20" s="90">
        <f t="shared" si="3"/>
        <v>0</v>
      </c>
      <c r="K20" s="90">
        <f t="shared" si="3"/>
        <v>0</v>
      </c>
      <c r="L20" s="90">
        <f t="shared" si="3"/>
        <v>0</v>
      </c>
      <c r="M20" s="90">
        <f t="shared" si="3"/>
        <v>0</v>
      </c>
      <c r="N20" s="90">
        <f>B20-SUM(F20:I20)</f>
        <v>83</v>
      </c>
      <c r="O20" s="90">
        <f t="shared" si="4"/>
        <v>12421</v>
      </c>
      <c r="P20" s="90">
        <f t="shared" si="4"/>
        <v>251398</v>
      </c>
      <c r="Q20" s="91">
        <f>IF(ISNUMBER(C20),IF(C20=0," -",O20*100/C20)," -")</f>
        <v>100</v>
      </c>
      <c r="R20" s="91">
        <f>IF(ISNUMBER(C20),IF(C20=0," -",D20*10/C20)," -")</f>
        <v>195.9069318090331</v>
      </c>
      <c r="S20" s="91">
        <f>IF(ISNUMBER(O20),IF(O20=0," -",P20*10/O20)," -")</f>
        <v>202.39755253200227</v>
      </c>
      <c r="T20" s="92">
        <f>IF(ISNUMBER(R20),IF(R20=0," -",S20/R20)," -")</f>
        <v>1.0331311437682875</v>
      </c>
      <c r="U20" s="90">
        <f>AJ110</f>
        <v>636484</v>
      </c>
      <c r="V20" s="90">
        <f>AJ59</f>
        <v>816209</v>
      </c>
      <c r="W20" s="90">
        <f>AK110</f>
        <v>10903465</v>
      </c>
      <c r="X20" s="90">
        <f>AK59</f>
        <v>13677263</v>
      </c>
      <c r="Y20" s="93">
        <f>IF(ISNUMBER(T20),W20*T20," -")</f>
        <v>11264709.26648749</v>
      </c>
      <c r="Z20" s="93">
        <f>IF(ISNUMBER(AG20),W20*AG20," -")</f>
        <v>11264709.26648749</v>
      </c>
      <c r="AA20" s="91">
        <f>IF(ISNUMBER(BI8),IF(BI8=0," -",BJ8*10/BI8)," -")</f>
        <v>197.99322289156626</v>
      </c>
      <c r="AB20" s="91">
        <f>IF(ISNUMBER(O20),IF(O20=0," -",P20*10/O20)," -")</f>
        <v>202.39755253200227</v>
      </c>
      <c r="AC20" s="142">
        <f>IF(BN8="","-",BN8)</f>
        <v>54.74886841771329</v>
      </c>
      <c r="AD20" s="112">
        <f>IF(ISNUMBER(N20),IF(N20=0," -",O20/N20)," -")</f>
        <v>149.65060240963857</v>
      </c>
      <c r="AE20" s="18"/>
      <c r="AF20" s="42">
        <f>IF(ISNUMBER(C20),IF(C20=0," -",O20/C20)," -")</f>
        <v>1</v>
      </c>
      <c r="AG20" s="43">
        <f>IF(ISNUMBER(T20),IF(ISNUMBER(AF20),T20*AF20," -")," -")</f>
        <v>1.0331311437682875</v>
      </c>
      <c r="AI20" s="1" t="s">
        <v>15</v>
      </c>
      <c r="AJ20" s="7" t="s">
        <v>158</v>
      </c>
      <c r="AK20" s="8" t="s">
        <v>173</v>
      </c>
      <c r="AL20" s="15">
        <v>7823</v>
      </c>
      <c r="AM20" s="24">
        <v>145229</v>
      </c>
      <c r="AO20" s="1" t="s">
        <v>15</v>
      </c>
      <c r="AP20" s="31" t="s">
        <v>173</v>
      </c>
      <c r="AQ20" s="50">
        <v>9</v>
      </c>
      <c r="AR20" s="23">
        <v>134</v>
      </c>
      <c r="AS20" s="23">
        <v>3</v>
      </c>
      <c r="AT20" s="23">
        <v>16</v>
      </c>
      <c r="AU20" s="23">
        <v>7941</v>
      </c>
      <c r="AV20" s="23">
        <v>150904</v>
      </c>
      <c r="AW20" s="24"/>
      <c r="AY20" s="1" t="s">
        <v>15</v>
      </c>
      <c r="AZ20" s="31" t="s">
        <v>173</v>
      </c>
      <c r="BA20" s="15">
        <v>53</v>
      </c>
      <c r="BB20" s="23">
        <v>0</v>
      </c>
      <c r="BC20" s="23">
        <v>0</v>
      </c>
      <c r="BD20" s="23">
        <v>0</v>
      </c>
      <c r="BE20" s="24">
        <v>0</v>
      </c>
      <c r="BG20" s="1" t="s">
        <v>15</v>
      </c>
      <c r="BH20" s="31" t="s">
        <v>173</v>
      </c>
      <c r="BI20" s="15">
        <v>7688</v>
      </c>
      <c r="BJ20" s="24">
        <v>148065</v>
      </c>
      <c r="BL20" s="128" t="s">
        <v>173</v>
      </c>
      <c r="BM20" s="129" t="s">
        <v>219</v>
      </c>
      <c r="BN20" s="123">
        <v>50.927714978291135</v>
      </c>
    </row>
    <row r="21" spans="1:66" ht="17.100000000000001" customHeight="1" x14ac:dyDescent="0.15">
      <c r="A21" s="105" t="s">
        <v>4</v>
      </c>
      <c r="B21" s="90">
        <f>BA9</f>
        <v>69</v>
      </c>
      <c r="C21" s="90">
        <f t="shared" si="1"/>
        <v>8510</v>
      </c>
      <c r="D21" s="90">
        <f t="shared" si="1"/>
        <v>147891</v>
      </c>
      <c r="E21" s="91">
        <f>IF(ISNUMBER(C21),IF(C21=0," -",D21*10/C21)," -")</f>
        <v>173.78495887191539</v>
      </c>
      <c r="F21" s="90">
        <f t="shared" si="2"/>
        <v>0</v>
      </c>
      <c r="G21" s="90">
        <f t="shared" si="2"/>
        <v>0</v>
      </c>
      <c r="H21" s="90">
        <f t="shared" si="2"/>
        <v>0</v>
      </c>
      <c r="I21" s="90">
        <f t="shared" si="2"/>
        <v>0</v>
      </c>
      <c r="J21" s="90">
        <f t="shared" si="3"/>
        <v>8</v>
      </c>
      <c r="K21" s="90">
        <f t="shared" si="3"/>
        <v>142</v>
      </c>
      <c r="L21" s="90">
        <f t="shared" si="3"/>
        <v>4</v>
      </c>
      <c r="M21" s="90">
        <f t="shared" si="3"/>
        <v>21</v>
      </c>
      <c r="N21" s="90">
        <f>B21-SUM(F21:I21)</f>
        <v>69</v>
      </c>
      <c r="O21" s="90">
        <f t="shared" si="4"/>
        <v>8631</v>
      </c>
      <c r="P21" s="90">
        <f t="shared" si="4"/>
        <v>162181</v>
      </c>
      <c r="Q21" s="91">
        <f>IF(ISNUMBER(C21),IF(C21=0," -",O21*100/C21)," -")</f>
        <v>101.42185663924795</v>
      </c>
      <c r="R21" s="91">
        <f>IF(ISNUMBER(C21),IF(C21=0," -",D21*10/C21)," -")</f>
        <v>173.78495887191539</v>
      </c>
      <c r="S21" s="91">
        <f>IF(ISNUMBER(O21),IF(O21=0," -",P21*10/O21)," -")</f>
        <v>187.90522535048083</v>
      </c>
      <c r="T21" s="92">
        <f>IF(ISNUMBER(R21),IF(R21=0," -",S21/R21)," -")</f>
        <v>1.0812513727898194</v>
      </c>
      <c r="U21" s="90">
        <f>AJ111</f>
        <v>1068018</v>
      </c>
      <c r="V21" s="90">
        <f>AJ60</f>
        <v>1259372</v>
      </c>
      <c r="W21" s="90">
        <f>AK111</f>
        <v>18201945</v>
      </c>
      <c r="X21" s="90">
        <f>AK60</f>
        <v>21419369</v>
      </c>
      <c r="Y21" s="93">
        <f>IF(ISNUMBER(T21),W21*T21," -")</f>
        <v>19680878.018694788</v>
      </c>
      <c r="Z21" s="93">
        <f>IF(ISNUMBER(AG21),W21*AG21," -")</f>
        <v>19960711.889465891</v>
      </c>
      <c r="AA21" s="91">
        <f>IF(ISNUMBER(BI9),IF(BI9=0," -",BJ9*10/BI9)," -")</f>
        <v>189.13614794987225</v>
      </c>
      <c r="AB21" s="91">
        <f>IF(ISNUMBER(O21),IF(O21=0," -",P21*10/O21)," -")</f>
        <v>187.90522535048083</v>
      </c>
      <c r="AC21" s="142">
        <f>IF(BN9="","-",BN9)</f>
        <v>57.205923297779165</v>
      </c>
      <c r="AD21" s="112">
        <f>IF(ISNUMBER(N21),IF(N21=0," -",O21/N21)," -")</f>
        <v>125.08695652173913</v>
      </c>
      <c r="AE21" s="18"/>
      <c r="AF21" s="42">
        <f>IF(ISNUMBER(C21),IF(C21=0," -",O21/C21)," -")</f>
        <v>1.0142185663924794</v>
      </c>
      <c r="AG21" s="43">
        <f>IF(ISNUMBER(T21),IF(ISNUMBER(AF21),T21*AF21," -")," -")</f>
        <v>1.0966252172207911</v>
      </c>
      <c r="AI21" s="1" t="s">
        <v>16</v>
      </c>
      <c r="AJ21" s="3" t="s">
        <v>158</v>
      </c>
      <c r="AK21" s="4" t="s">
        <v>174</v>
      </c>
      <c r="AL21" s="13">
        <v>3740</v>
      </c>
      <c r="AM21" s="20">
        <v>63787</v>
      </c>
      <c r="AO21" s="1" t="s">
        <v>16</v>
      </c>
      <c r="AP21" s="29" t="s">
        <v>174</v>
      </c>
      <c r="AQ21" s="48">
        <v>2</v>
      </c>
      <c r="AR21" s="19">
        <v>3</v>
      </c>
      <c r="AS21" s="19">
        <v>4</v>
      </c>
      <c r="AT21" s="19">
        <v>10</v>
      </c>
      <c r="AU21" s="19">
        <v>3733</v>
      </c>
      <c r="AV21" s="19">
        <v>67559</v>
      </c>
      <c r="AW21" s="20"/>
      <c r="AY21" s="1" t="s">
        <v>16</v>
      </c>
      <c r="AZ21" s="29" t="s">
        <v>174</v>
      </c>
      <c r="BA21" s="13">
        <v>24</v>
      </c>
      <c r="BB21" s="19">
        <v>0</v>
      </c>
      <c r="BC21" s="19">
        <v>0</v>
      </c>
      <c r="BD21" s="19">
        <v>0</v>
      </c>
      <c r="BE21" s="20">
        <v>0</v>
      </c>
      <c r="BG21" s="1" t="s">
        <v>16</v>
      </c>
      <c r="BH21" s="29" t="s">
        <v>174</v>
      </c>
      <c r="BI21" s="13">
        <v>3415</v>
      </c>
      <c r="BJ21" s="20">
        <v>64495</v>
      </c>
      <c r="BL21" s="130" t="s">
        <v>174</v>
      </c>
      <c r="BM21" s="131" t="s">
        <v>220</v>
      </c>
      <c r="BN21" s="132">
        <v>66.141520504529907</v>
      </c>
    </row>
    <row r="22" spans="1:66" ht="17.100000000000001" customHeight="1" x14ac:dyDescent="0.15">
      <c r="A22" s="105" t="s">
        <v>5</v>
      </c>
      <c r="B22" s="90">
        <f>BA10</f>
        <v>33</v>
      </c>
      <c r="C22" s="90">
        <f t="shared" si="1"/>
        <v>4842</v>
      </c>
      <c r="D22" s="90">
        <f t="shared" si="1"/>
        <v>82797</v>
      </c>
      <c r="E22" s="91">
        <f>IF(ISNUMBER(C22),IF(C22=0," -",D22*10/C22)," -")</f>
        <v>170.99752168525401</v>
      </c>
      <c r="F22" s="90">
        <f t="shared" si="2"/>
        <v>0</v>
      </c>
      <c r="G22" s="90">
        <f t="shared" si="2"/>
        <v>0</v>
      </c>
      <c r="H22" s="90">
        <f t="shared" si="2"/>
        <v>0</v>
      </c>
      <c r="I22" s="90">
        <f t="shared" si="2"/>
        <v>0</v>
      </c>
      <c r="J22" s="90">
        <f t="shared" si="3"/>
        <v>0</v>
      </c>
      <c r="K22" s="90">
        <f t="shared" si="3"/>
        <v>0</v>
      </c>
      <c r="L22" s="90">
        <f t="shared" si="3"/>
        <v>0</v>
      </c>
      <c r="M22" s="90">
        <f t="shared" si="3"/>
        <v>0</v>
      </c>
      <c r="N22" s="90">
        <f>B22-SUM(F22:I22)</f>
        <v>33</v>
      </c>
      <c r="O22" s="90">
        <f t="shared" si="4"/>
        <v>4842</v>
      </c>
      <c r="P22" s="90">
        <f t="shared" si="4"/>
        <v>82797</v>
      </c>
      <c r="Q22" s="91">
        <f>IF(ISNUMBER(C22),IF(C22=0," -",O22*100/C22)," -")</f>
        <v>100</v>
      </c>
      <c r="R22" s="91">
        <f>IF(ISNUMBER(C22),IF(C22=0," -",D22*10/C22)," -")</f>
        <v>170.99752168525401</v>
      </c>
      <c r="S22" s="91">
        <f>IF(ISNUMBER(O22),IF(O22=0," -",P22*10/O22)," -")</f>
        <v>170.99752168525401</v>
      </c>
      <c r="T22" s="92">
        <f>IF(ISNUMBER(R22),IF(R22=0," -",S22/R22)," -")</f>
        <v>1</v>
      </c>
      <c r="U22" s="90">
        <f>AJ112</f>
        <v>479265</v>
      </c>
      <c r="V22" s="90">
        <f>AJ61</f>
        <v>519602</v>
      </c>
      <c r="W22" s="90">
        <f>AK112</f>
        <v>8020730</v>
      </c>
      <c r="X22" s="90">
        <f>AK61</f>
        <v>8658064</v>
      </c>
      <c r="Y22" s="93">
        <f>IF(ISNUMBER(T22),W22*T22," -")</f>
        <v>8020730</v>
      </c>
      <c r="Z22" s="93">
        <f>IF(ISNUMBER(AG22),W22*AG22," -")</f>
        <v>8020730</v>
      </c>
      <c r="AA22" s="91">
        <f>IF(ISNUMBER(BI10),IF(BI10=0," -",BJ10*10/BI10)," -")</f>
        <v>167.14132475194421</v>
      </c>
      <c r="AB22" s="91">
        <f>IF(ISNUMBER(O22),IF(O22=0," -",P22*10/O22)," -")</f>
        <v>170.99752168525401</v>
      </c>
      <c r="AC22" s="142">
        <f>IF(BN10="","-",BN10)</f>
        <v>44.649070667593946</v>
      </c>
      <c r="AD22" s="112">
        <f>IF(ISNUMBER(N22),IF(N22=0," -",O22/N22)," -")</f>
        <v>146.72727272727272</v>
      </c>
      <c r="AE22" s="18"/>
      <c r="AF22" s="42">
        <f>IF(ISNUMBER(C22),IF(C22=0," -",O22/C22)," -")</f>
        <v>1</v>
      </c>
      <c r="AG22" s="43">
        <f>IF(ISNUMBER(T22),IF(ISNUMBER(AF22),T22*AF22," -")," -")</f>
        <v>1</v>
      </c>
      <c r="AI22" s="1" t="s">
        <v>17</v>
      </c>
      <c r="AJ22" s="5" t="s">
        <v>158</v>
      </c>
      <c r="AK22" s="6" t="s">
        <v>175</v>
      </c>
      <c r="AL22" s="14">
        <v>12544</v>
      </c>
      <c r="AM22" s="22">
        <v>141349</v>
      </c>
      <c r="AO22" s="1" t="s">
        <v>17</v>
      </c>
      <c r="AP22" s="30" t="s">
        <v>175</v>
      </c>
      <c r="AQ22" s="49">
        <v>0</v>
      </c>
      <c r="AR22" s="21">
        <v>0</v>
      </c>
      <c r="AS22" s="21">
        <v>1</v>
      </c>
      <c r="AT22" s="21">
        <v>4000</v>
      </c>
      <c r="AU22" s="21">
        <v>8544</v>
      </c>
      <c r="AV22" s="21">
        <v>142349</v>
      </c>
      <c r="AW22" s="22"/>
      <c r="AY22" s="1" t="s">
        <v>17</v>
      </c>
      <c r="AZ22" s="30" t="s">
        <v>175</v>
      </c>
      <c r="BA22" s="14">
        <v>61</v>
      </c>
      <c r="BB22" s="21">
        <v>0</v>
      </c>
      <c r="BC22" s="21">
        <v>0</v>
      </c>
      <c r="BD22" s="21">
        <v>0</v>
      </c>
      <c r="BE22" s="22">
        <v>0</v>
      </c>
      <c r="BG22" s="1" t="s">
        <v>17</v>
      </c>
      <c r="BH22" s="30" t="s">
        <v>175</v>
      </c>
      <c r="BI22" s="14">
        <v>8494</v>
      </c>
      <c r="BJ22" s="22">
        <v>141249</v>
      </c>
      <c r="BL22" s="126" t="s">
        <v>175</v>
      </c>
      <c r="BM22" s="127" t="s">
        <v>221</v>
      </c>
      <c r="BN22" s="122">
        <v>54.194813043516049</v>
      </c>
    </row>
    <row r="23" spans="1:66" ht="17.100000000000001" customHeight="1" x14ac:dyDescent="0.15">
      <c r="A23" s="105"/>
      <c r="B23" s="90"/>
      <c r="C23" s="90"/>
      <c r="D23" s="90"/>
      <c r="E23" s="93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3"/>
      <c r="R23" s="93"/>
      <c r="S23" s="93"/>
      <c r="T23" s="93"/>
      <c r="U23" s="90"/>
      <c r="V23" s="90"/>
      <c r="W23" s="90"/>
      <c r="X23" s="94"/>
      <c r="Y23" s="96"/>
      <c r="Z23" s="96"/>
      <c r="AA23" s="96"/>
      <c r="AB23" s="96"/>
      <c r="AC23" s="142"/>
      <c r="AD23" s="113"/>
      <c r="AE23" s="18"/>
      <c r="AF23" s="40"/>
      <c r="AG23" s="41"/>
      <c r="AI23" s="1" t="s">
        <v>18</v>
      </c>
      <c r="AJ23" s="5" t="s">
        <v>158</v>
      </c>
      <c r="AK23" s="6" t="s">
        <v>176</v>
      </c>
      <c r="AL23" s="14">
        <v>4576</v>
      </c>
      <c r="AM23" s="22">
        <v>73377</v>
      </c>
      <c r="AO23" s="1" t="s">
        <v>18</v>
      </c>
      <c r="AP23" s="30" t="s">
        <v>176</v>
      </c>
      <c r="AQ23" s="49">
        <v>0</v>
      </c>
      <c r="AR23" s="21">
        <v>0</v>
      </c>
      <c r="AS23" s="21">
        <v>1</v>
      </c>
      <c r="AT23" s="21">
        <v>42</v>
      </c>
      <c r="AU23" s="21">
        <v>4287</v>
      </c>
      <c r="AV23" s="21">
        <v>75872</v>
      </c>
      <c r="AW23" s="22"/>
      <c r="AY23" s="1" t="s">
        <v>18</v>
      </c>
      <c r="AZ23" s="30" t="s">
        <v>176</v>
      </c>
      <c r="BA23" s="14">
        <v>38</v>
      </c>
      <c r="BB23" s="21">
        <v>1</v>
      </c>
      <c r="BC23" s="21">
        <v>1</v>
      </c>
      <c r="BD23" s="21">
        <v>0</v>
      </c>
      <c r="BE23" s="22">
        <v>0</v>
      </c>
      <c r="BG23" s="1" t="s">
        <v>18</v>
      </c>
      <c r="BH23" s="30" t="s">
        <v>176</v>
      </c>
      <c r="BI23" s="14">
        <v>4145</v>
      </c>
      <c r="BJ23" s="22">
        <v>74472</v>
      </c>
      <c r="BL23" s="126" t="s">
        <v>176</v>
      </c>
      <c r="BM23" s="127" t="s">
        <v>222</v>
      </c>
      <c r="BN23" s="122">
        <v>56.036823282706472</v>
      </c>
    </row>
    <row r="24" spans="1:66" ht="17.100000000000001" customHeight="1" x14ac:dyDescent="0.15">
      <c r="A24" s="105" t="s">
        <v>6</v>
      </c>
      <c r="B24" s="90">
        <f>BA11</f>
        <v>39</v>
      </c>
      <c r="C24" s="90">
        <f t="shared" ref="C24:D28" si="5">AL11</f>
        <v>4775</v>
      </c>
      <c r="D24" s="90">
        <f t="shared" si="5"/>
        <v>87162</v>
      </c>
      <c r="E24" s="91">
        <f>IF(ISNUMBER(C24),IF(C24=0," -",D24*10/C24)," -")</f>
        <v>182.53821989528797</v>
      </c>
      <c r="F24" s="90">
        <f t="shared" ref="F24:I28" si="6">BB11</f>
        <v>0</v>
      </c>
      <c r="G24" s="90">
        <f t="shared" si="6"/>
        <v>1</v>
      </c>
      <c r="H24" s="90">
        <f t="shared" si="6"/>
        <v>0</v>
      </c>
      <c r="I24" s="90">
        <f t="shared" si="6"/>
        <v>0</v>
      </c>
      <c r="J24" s="90">
        <f t="shared" ref="J24:M28" si="7">AQ11</f>
        <v>0</v>
      </c>
      <c r="K24" s="90">
        <f t="shared" si="7"/>
        <v>0</v>
      </c>
      <c r="L24" s="90">
        <f t="shared" si="7"/>
        <v>2</v>
      </c>
      <c r="M24" s="90">
        <f t="shared" si="7"/>
        <v>11</v>
      </c>
      <c r="N24" s="90">
        <f>B24-SUM(F24:I24)</f>
        <v>38</v>
      </c>
      <c r="O24" s="90">
        <f t="shared" ref="O24:P28" si="8">AU11</f>
        <v>4668</v>
      </c>
      <c r="P24" s="90">
        <f t="shared" si="8"/>
        <v>82937</v>
      </c>
      <c r="Q24" s="91">
        <f>IF(ISNUMBER(C24),IF(C24=0," -",O24*100/C24)," -")</f>
        <v>97.759162303664922</v>
      </c>
      <c r="R24" s="91">
        <f>IF(ISNUMBER(C24),IF(C24=0," -",D24*10/C24)," -")</f>
        <v>182.53821989528797</v>
      </c>
      <c r="S24" s="91">
        <f>IF(ISNUMBER(O24),IF(O24=0," -",P24*10/O24)," -")</f>
        <v>177.6713796058269</v>
      </c>
      <c r="T24" s="92">
        <f>IF(ISNUMBER(R24),IF(R24=0," -",S24/R24)," -")</f>
        <v>0.9733379656476715</v>
      </c>
      <c r="U24" s="90">
        <f>AJ113</f>
        <v>499704</v>
      </c>
      <c r="V24" s="90">
        <f>AJ62</f>
        <v>621094</v>
      </c>
      <c r="W24" s="90">
        <f>AK113</f>
        <v>8710896</v>
      </c>
      <c r="X24" s="90">
        <f>AK62</f>
        <v>10455494</v>
      </c>
      <c r="Y24" s="93">
        <f>IF(ISNUMBER(T24),W24*T24," -")</f>
        <v>8478645.7916084398</v>
      </c>
      <c r="Z24" s="93">
        <f>IF(ISNUMBER(AG24),W24*AG24," -")</f>
        <v>8288653.1005713502</v>
      </c>
      <c r="AA24" s="91">
        <f>IF(ISNUMBER(BI11),IF(BI11=0," -",BJ11*10/BI11)," -")</f>
        <v>178.40674994521149</v>
      </c>
      <c r="AB24" s="91">
        <f>IF(ISNUMBER(O24),IF(O24=0," -",P24*10/O24)," -")</f>
        <v>177.6713796058269</v>
      </c>
      <c r="AC24" s="142">
        <f>IF(BN11="","-",BN11)</f>
        <v>35.961104819026723</v>
      </c>
      <c r="AD24" s="112">
        <f>IF(ISNUMBER(N24),IF(N24=0," -",O24/N24)," -")</f>
        <v>122.84210526315789</v>
      </c>
      <c r="AE24" s="18"/>
      <c r="AF24" s="42">
        <f>IF(ISNUMBER(C24),IF(C24=0," -",O24/C24)," -")</f>
        <v>0.97759162303664926</v>
      </c>
      <c r="AG24" s="43">
        <f>IF(ISNUMBER(T24),IF(ISNUMBER(AF24),T24*AF24," -")," -")</f>
        <v>0.95152704160069757</v>
      </c>
      <c r="AI24" s="1" t="s">
        <v>19</v>
      </c>
      <c r="AJ24" s="5" t="s">
        <v>158</v>
      </c>
      <c r="AK24" s="6" t="s">
        <v>177</v>
      </c>
      <c r="AL24" s="14">
        <v>3128</v>
      </c>
      <c r="AM24" s="22">
        <v>56154</v>
      </c>
      <c r="AO24" s="1" t="s">
        <v>19</v>
      </c>
      <c r="AP24" s="30" t="s">
        <v>177</v>
      </c>
      <c r="AQ24" s="49">
        <v>1</v>
      </c>
      <c r="AR24" s="21">
        <v>5</v>
      </c>
      <c r="AS24" s="21">
        <v>0</v>
      </c>
      <c r="AT24" s="21">
        <v>0</v>
      </c>
      <c r="AU24" s="21">
        <v>3133</v>
      </c>
      <c r="AV24" s="21">
        <v>61525</v>
      </c>
      <c r="AW24" s="22"/>
      <c r="AY24" s="1" t="s">
        <v>19</v>
      </c>
      <c r="AZ24" s="30" t="s">
        <v>177</v>
      </c>
      <c r="BA24" s="14">
        <v>27</v>
      </c>
      <c r="BB24" s="21">
        <v>0</v>
      </c>
      <c r="BC24" s="21">
        <v>0</v>
      </c>
      <c r="BD24" s="21">
        <v>0</v>
      </c>
      <c r="BE24" s="22">
        <v>0</v>
      </c>
      <c r="BG24" s="1" t="s">
        <v>19</v>
      </c>
      <c r="BH24" s="30" t="s">
        <v>177</v>
      </c>
      <c r="BI24" s="14">
        <v>3133</v>
      </c>
      <c r="BJ24" s="22">
        <v>61525</v>
      </c>
      <c r="BL24" s="126" t="s">
        <v>177</v>
      </c>
      <c r="BM24" s="127" t="s">
        <v>223</v>
      </c>
      <c r="BN24" s="122">
        <v>54.945752509061386</v>
      </c>
    </row>
    <row r="25" spans="1:66" ht="17.100000000000001" customHeight="1" thickBot="1" x14ac:dyDescent="0.2">
      <c r="A25" s="105" t="s">
        <v>7</v>
      </c>
      <c r="B25" s="90">
        <f>BA12</f>
        <v>85</v>
      </c>
      <c r="C25" s="90">
        <f t="shared" si="5"/>
        <v>10957</v>
      </c>
      <c r="D25" s="90">
        <f t="shared" si="5"/>
        <v>200608</v>
      </c>
      <c r="E25" s="91">
        <f>IF(ISNUMBER(C25),IF(C25=0," -",D25*10/C25)," -")</f>
        <v>183.08661129871314</v>
      </c>
      <c r="F25" s="90">
        <f t="shared" si="6"/>
        <v>0</v>
      </c>
      <c r="G25" s="90">
        <f t="shared" si="6"/>
        <v>0</v>
      </c>
      <c r="H25" s="90">
        <f t="shared" si="6"/>
        <v>0</v>
      </c>
      <c r="I25" s="90">
        <f t="shared" si="6"/>
        <v>0</v>
      </c>
      <c r="J25" s="90">
        <f t="shared" si="7"/>
        <v>0</v>
      </c>
      <c r="K25" s="90">
        <f t="shared" si="7"/>
        <v>0</v>
      </c>
      <c r="L25" s="90">
        <f t="shared" si="7"/>
        <v>1</v>
      </c>
      <c r="M25" s="90">
        <f t="shared" si="7"/>
        <v>3</v>
      </c>
      <c r="N25" s="90">
        <f>B25-SUM(F25:I25)</f>
        <v>85</v>
      </c>
      <c r="O25" s="90">
        <f t="shared" si="8"/>
        <v>10954</v>
      </c>
      <c r="P25" s="90">
        <f t="shared" si="8"/>
        <v>200598</v>
      </c>
      <c r="Q25" s="91">
        <f>IF(ISNUMBER(C25),IF(C25=0," -",O25*100/C25)," -")</f>
        <v>99.972620242767178</v>
      </c>
      <c r="R25" s="91">
        <f>IF(ISNUMBER(C25),IF(C25=0," -",D25*10/C25)," -")</f>
        <v>183.08661129871314</v>
      </c>
      <c r="S25" s="91">
        <f>IF(ISNUMBER(O25),IF(O25=0," -",P25*10/O25)," -")</f>
        <v>183.12762461201388</v>
      </c>
      <c r="T25" s="92">
        <f>IF(ISNUMBER(R25),IF(R25=0," -",S25/R25)," -")</f>
        <v>1.0002240104451647</v>
      </c>
      <c r="U25" s="90">
        <f>AJ114</f>
        <v>806557</v>
      </c>
      <c r="V25" s="90">
        <f>AJ63</f>
        <v>1024080</v>
      </c>
      <c r="W25" s="90">
        <f>AK114</f>
        <v>14047350</v>
      </c>
      <c r="X25" s="90">
        <f>AK63</f>
        <v>17727056</v>
      </c>
      <c r="Y25" s="93">
        <f>IF(ISNUMBER(T25),W25*T25," -")</f>
        <v>14050496.753126886</v>
      </c>
      <c r="Z25" s="93">
        <f>IF(ISNUMBER(AG25),W25*AG25," -")</f>
        <v>14046649.761225874</v>
      </c>
      <c r="AA25" s="91">
        <f>IF(ISNUMBER(BI12),IF(BI12=0," -",BJ12*10/BI12)," -")</f>
        <v>183.88774959525094</v>
      </c>
      <c r="AB25" s="91">
        <f>IF(ISNUMBER(O25),IF(O25=0," -",P25*10/O25)," -")</f>
        <v>183.12762461201388</v>
      </c>
      <c r="AC25" s="142">
        <f>IF(BN12="","-",BN12)</f>
        <v>60.439411145760047</v>
      </c>
      <c r="AD25" s="112">
        <f>IF(ISNUMBER(N25),IF(N25=0," -",O25/N25)," -")</f>
        <v>128.87058823529412</v>
      </c>
      <c r="AE25" s="18"/>
      <c r="AF25" s="42">
        <f>IF(ISNUMBER(C25),IF(C25=0," -",O25/C25)," -")</f>
        <v>0.99972620242767185</v>
      </c>
      <c r="AG25" s="43">
        <f>IF(ISNUMBER(T25),IF(ISNUMBER(AF25),T25*AF25," -")," -")</f>
        <v>0.99995015153932054</v>
      </c>
      <c r="AI25" s="1" t="s">
        <v>20</v>
      </c>
      <c r="AJ25" s="9" t="s">
        <v>158</v>
      </c>
      <c r="AK25" s="10" t="s">
        <v>178</v>
      </c>
      <c r="AL25" s="16">
        <v>13031</v>
      </c>
      <c r="AM25" s="26">
        <v>252540</v>
      </c>
      <c r="AO25" s="1" t="s">
        <v>20</v>
      </c>
      <c r="AP25" s="32" t="s">
        <v>178</v>
      </c>
      <c r="AQ25" s="51">
        <v>1</v>
      </c>
      <c r="AR25" s="25">
        <v>5</v>
      </c>
      <c r="AS25" s="25">
        <v>1</v>
      </c>
      <c r="AT25" s="25">
        <v>10</v>
      </c>
      <c r="AU25" s="25">
        <v>12926</v>
      </c>
      <c r="AV25" s="25">
        <v>251784</v>
      </c>
      <c r="AW25" s="26"/>
      <c r="AY25" s="1" t="s">
        <v>20</v>
      </c>
      <c r="AZ25" s="32" t="s">
        <v>178</v>
      </c>
      <c r="BA25" s="16">
        <v>98</v>
      </c>
      <c r="BB25" s="25">
        <v>0</v>
      </c>
      <c r="BC25" s="25">
        <v>1</v>
      </c>
      <c r="BD25" s="25">
        <v>0</v>
      </c>
      <c r="BE25" s="26">
        <v>0</v>
      </c>
      <c r="BG25" s="1" t="s">
        <v>20</v>
      </c>
      <c r="BH25" s="32" t="s">
        <v>178</v>
      </c>
      <c r="BI25" s="16">
        <v>10436</v>
      </c>
      <c r="BJ25" s="26">
        <v>207811</v>
      </c>
      <c r="BL25" s="133" t="s">
        <v>178</v>
      </c>
      <c r="BM25" s="134" t="s">
        <v>224</v>
      </c>
      <c r="BN25" s="135">
        <v>56.729155425646233</v>
      </c>
    </row>
    <row r="26" spans="1:66" ht="17.100000000000001" customHeight="1" x14ac:dyDescent="0.15">
      <c r="A26" s="105" t="s">
        <v>8</v>
      </c>
      <c r="B26" s="90">
        <f>BA13</f>
        <v>53</v>
      </c>
      <c r="C26" s="90">
        <f t="shared" si="5"/>
        <v>6595</v>
      </c>
      <c r="D26" s="90">
        <f t="shared" si="5"/>
        <v>122547</v>
      </c>
      <c r="E26" s="91">
        <f>IF(ISNUMBER(C26),IF(C26=0," -",D26*10/C26)," -")</f>
        <v>185.81804397270659</v>
      </c>
      <c r="F26" s="90">
        <f t="shared" si="6"/>
        <v>0</v>
      </c>
      <c r="G26" s="90">
        <f t="shared" si="6"/>
        <v>1</v>
      </c>
      <c r="H26" s="90">
        <f t="shared" si="6"/>
        <v>0</v>
      </c>
      <c r="I26" s="90">
        <f t="shared" si="6"/>
        <v>0</v>
      </c>
      <c r="J26" s="90">
        <f t="shared" si="7"/>
        <v>1</v>
      </c>
      <c r="K26" s="90">
        <f t="shared" si="7"/>
        <v>52</v>
      </c>
      <c r="L26" s="90">
        <f t="shared" si="7"/>
        <v>4</v>
      </c>
      <c r="M26" s="90">
        <f t="shared" si="7"/>
        <v>19</v>
      </c>
      <c r="N26" s="90">
        <f>B26-SUM(F26:I26)</f>
        <v>52</v>
      </c>
      <c r="O26" s="90">
        <f t="shared" si="8"/>
        <v>6529</v>
      </c>
      <c r="P26" s="90">
        <f t="shared" si="8"/>
        <v>125465</v>
      </c>
      <c r="Q26" s="91">
        <f>IF(ISNUMBER(C26),IF(C26=0," -",O26*100/C26)," -")</f>
        <v>98.999241849886275</v>
      </c>
      <c r="R26" s="91">
        <f>IF(ISNUMBER(C26),IF(C26=0," -",D26*10/C26)," -")</f>
        <v>185.81804397270659</v>
      </c>
      <c r="S26" s="91">
        <f>IF(ISNUMBER(O26),IF(O26=0," -",P26*10/O26)," -")</f>
        <v>192.16572216265891</v>
      </c>
      <c r="T26" s="92">
        <f>IF(ISNUMBER(R26),IF(R26=0," -",S26/R26)," -")</f>
        <v>1.0341607201014595</v>
      </c>
      <c r="U26" s="90">
        <f>AJ115</f>
        <v>1512727</v>
      </c>
      <c r="V26" s="90">
        <f>AJ64</f>
        <v>1649572</v>
      </c>
      <c r="W26" s="90">
        <f>AK115</f>
        <v>25416215</v>
      </c>
      <c r="X26" s="90">
        <f>AK64</f>
        <v>27714042</v>
      </c>
      <c r="Y26" s="93">
        <f>IF(ISNUMBER(T26),W26*T26," -")</f>
        <v>26284451.206653517</v>
      </c>
      <c r="Z26" s="93">
        <f>IF(ISNUMBER(AG26),W26*AG26," -")</f>
        <v>26021407.418990269</v>
      </c>
      <c r="AA26" s="91">
        <f>IF(ISNUMBER(BI13),IF(BI13=0," -",BJ13*10/BI13)," -")</f>
        <v>192.16572216265891</v>
      </c>
      <c r="AB26" s="91">
        <f>IF(ISNUMBER(O26),IF(O26=0," -",P26*10/O26)," -")</f>
        <v>192.16572216265891</v>
      </c>
      <c r="AC26" s="142">
        <f>IF(BN13="","-",BN13)</f>
        <v>61.281816584379897</v>
      </c>
      <c r="AD26" s="112">
        <f>IF(ISNUMBER(N26),IF(N26=0," -",O26/N26)," -")</f>
        <v>125.55769230769231</v>
      </c>
      <c r="AE26" s="18"/>
      <c r="AF26" s="42">
        <f>IF(ISNUMBER(C26),IF(C26=0," -",O26/C26)," -")</f>
        <v>0.98999241849886277</v>
      </c>
      <c r="AG26" s="43">
        <f>IF(ISNUMBER(T26),IF(ISNUMBER(AF26),T26*AF26," -")," -")</f>
        <v>1.0238112724097694</v>
      </c>
      <c r="AI26" s="1" t="s">
        <v>21</v>
      </c>
      <c r="AJ26" s="11" t="s">
        <v>158</v>
      </c>
      <c r="AK26" s="12" t="s">
        <v>179</v>
      </c>
      <c r="AL26" s="17">
        <v>10233</v>
      </c>
      <c r="AM26" s="28">
        <v>176334</v>
      </c>
      <c r="AO26" s="1" t="s">
        <v>21</v>
      </c>
      <c r="AP26" s="33" t="s">
        <v>179</v>
      </c>
      <c r="AQ26" s="52">
        <v>6</v>
      </c>
      <c r="AR26" s="27">
        <v>353</v>
      </c>
      <c r="AS26" s="27">
        <v>3</v>
      </c>
      <c r="AT26" s="27">
        <v>39</v>
      </c>
      <c r="AU26" s="27">
        <v>10403</v>
      </c>
      <c r="AV26" s="27">
        <v>198048</v>
      </c>
      <c r="AW26" s="28"/>
      <c r="AY26" s="1" t="s">
        <v>21</v>
      </c>
      <c r="AZ26" s="33" t="s">
        <v>179</v>
      </c>
      <c r="BA26" s="17">
        <v>84</v>
      </c>
      <c r="BB26" s="27">
        <v>0</v>
      </c>
      <c r="BC26" s="27">
        <v>1</v>
      </c>
      <c r="BD26" s="27">
        <v>0</v>
      </c>
      <c r="BE26" s="28">
        <v>0</v>
      </c>
      <c r="BG26" s="1" t="s">
        <v>21</v>
      </c>
      <c r="BH26" s="33" t="s">
        <v>179</v>
      </c>
      <c r="BI26" s="17">
        <v>10385</v>
      </c>
      <c r="BJ26" s="28">
        <v>197828</v>
      </c>
      <c r="BL26" s="124" t="s">
        <v>179</v>
      </c>
      <c r="BM26" s="125" t="s">
        <v>225</v>
      </c>
      <c r="BN26" s="121">
        <v>60.917594714067455</v>
      </c>
    </row>
    <row r="27" spans="1:66" ht="17.100000000000001" customHeight="1" x14ac:dyDescent="0.15">
      <c r="A27" s="105" t="s">
        <v>9</v>
      </c>
      <c r="B27" s="90">
        <f>BA14</f>
        <v>47</v>
      </c>
      <c r="C27" s="90">
        <f t="shared" si="5"/>
        <v>5372</v>
      </c>
      <c r="D27" s="90">
        <f t="shared" si="5"/>
        <v>88509</v>
      </c>
      <c r="E27" s="91">
        <f>IF(ISNUMBER(C27),IF(C27=0," -",D27*10/C27)," -")</f>
        <v>164.75986597170512</v>
      </c>
      <c r="F27" s="90">
        <f t="shared" si="6"/>
        <v>0</v>
      </c>
      <c r="G27" s="90">
        <f t="shared" si="6"/>
        <v>0</v>
      </c>
      <c r="H27" s="90">
        <f t="shared" si="6"/>
        <v>0</v>
      </c>
      <c r="I27" s="90">
        <f t="shared" si="6"/>
        <v>0</v>
      </c>
      <c r="J27" s="90">
        <f t="shared" si="7"/>
        <v>3</v>
      </c>
      <c r="K27" s="90">
        <f t="shared" si="7"/>
        <v>98</v>
      </c>
      <c r="L27" s="90">
        <f t="shared" si="7"/>
        <v>3</v>
      </c>
      <c r="M27" s="90">
        <f t="shared" si="7"/>
        <v>8</v>
      </c>
      <c r="N27" s="90">
        <f>B27-SUM(F27:I27)</f>
        <v>47</v>
      </c>
      <c r="O27" s="90">
        <f t="shared" si="8"/>
        <v>5462</v>
      </c>
      <c r="P27" s="90">
        <f t="shared" si="8"/>
        <v>96192</v>
      </c>
      <c r="Q27" s="91">
        <f>IF(ISNUMBER(C27),IF(C27=0," -",O27*100/C27)," -")</f>
        <v>101.67535368577811</v>
      </c>
      <c r="R27" s="91">
        <f>IF(ISNUMBER(C27),IF(C27=0," -",D27*10/C27)," -")</f>
        <v>164.75986597170512</v>
      </c>
      <c r="S27" s="91">
        <f>IF(ISNUMBER(O27),IF(O27=0," -",P27*10/O27)," -")</f>
        <v>176.11131453679971</v>
      </c>
      <c r="T27" s="92">
        <f>IF(ISNUMBER(R27),IF(R27=0," -",S27/R27)," -")</f>
        <v>1.0688969276476834</v>
      </c>
      <c r="U27" s="90">
        <f>AJ116</f>
        <v>974460</v>
      </c>
      <c r="V27" s="90">
        <f>AJ65</f>
        <v>1106781</v>
      </c>
      <c r="W27" s="90">
        <f>AK116</f>
        <v>16352061</v>
      </c>
      <c r="X27" s="90">
        <f>AK65</f>
        <v>18635926</v>
      </c>
      <c r="Y27" s="93">
        <f>IF(ISNUMBER(T27),W27*T27," -")</f>
        <v>17478667.763607506</v>
      </c>
      <c r="Z27" s="93">
        <f>IF(ISNUMBER(AG27),W27*AG27," -")</f>
        <v>17771497.268210012</v>
      </c>
      <c r="AA27" s="91">
        <f>IF(ISNUMBER(BI14),IF(BI14=0," -",BJ14*10/BI14)," -")</f>
        <v>176.11131453679971</v>
      </c>
      <c r="AB27" s="91">
        <f>IF(ISNUMBER(O27),IF(O27=0," -",P27*10/O27)," -")</f>
        <v>176.11131453679971</v>
      </c>
      <c r="AC27" s="142">
        <f>IF(BN14="","-",BN14)</f>
        <v>55.503596116977327</v>
      </c>
      <c r="AD27" s="112">
        <f>IF(ISNUMBER(N27),IF(N27=0," -",O27/N27)," -")</f>
        <v>116.21276595744681</v>
      </c>
      <c r="AE27" s="18"/>
      <c r="AF27" s="42">
        <f>IF(ISNUMBER(C27),IF(C27=0," -",O27/C27)," -")</f>
        <v>1.0167535368577811</v>
      </c>
      <c r="AG27" s="43">
        <f>IF(ISNUMBER(T27),IF(ISNUMBER(AF27),T27*AF27," -")," -")</f>
        <v>1.0868047317221978</v>
      </c>
      <c r="AI27" s="1" t="s">
        <v>22</v>
      </c>
      <c r="AJ27" s="5" t="s">
        <v>158</v>
      </c>
      <c r="AK27" s="6" t="s">
        <v>180</v>
      </c>
      <c r="AL27" s="14">
        <v>16282</v>
      </c>
      <c r="AM27" s="22">
        <v>296083</v>
      </c>
      <c r="AO27" s="1" t="s">
        <v>22</v>
      </c>
      <c r="AP27" s="30" t="s">
        <v>180</v>
      </c>
      <c r="AQ27" s="49">
        <v>7</v>
      </c>
      <c r="AR27" s="21">
        <v>225</v>
      </c>
      <c r="AS27" s="21">
        <v>0</v>
      </c>
      <c r="AT27" s="21">
        <v>0</v>
      </c>
      <c r="AU27" s="21">
        <v>16182</v>
      </c>
      <c r="AV27" s="21">
        <v>298488</v>
      </c>
      <c r="AW27" s="22"/>
      <c r="AY27" s="1" t="s">
        <v>22</v>
      </c>
      <c r="AZ27" s="30" t="s">
        <v>180</v>
      </c>
      <c r="BA27" s="14">
        <v>136</v>
      </c>
      <c r="BB27" s="21">
        <v>0</v>
      </c>
      <c r="BC27" s="21">
        <v>1</v>
      </c>
      <c r="BD27" s="21">
        <v>0</v>
      </c>
      <c r="BE27" s="22">
        <v>0</v>
      </c>
      <c r="BG27" s="1" t="s">
        <v>22</v>
      </c>
      <c r="BH27" s="30" t="s">
        <v>180</v>
      </c>
      <c r="BI27" s="14">
        <v>15482</v>
      </c>
      <c r="BJ27" s="22">
        <v>285741</v>
      </c>
      <c r="BL27" s="126" t="s">
        <v>180</v>
      </c>
      <c r="BM27" s="127" t="s">
        <v>226</v>
      </c>
      <c r="BN27" s="122">
        <v>52.460521673451879</v>
      </c>
    </row>
    <row r="28" spans="1:66" ht="17.100000000000001" customHeight="1" x14ac:dyDescent="0.15">
      <c r="A28" s="105" t="s">
        <v>10</v>
      </c>
      <c r="B28" s="90">
        <f>BA15</f>
        <v>127</v>
      </c>
      <c r="C28" s="90">
        <f t="shared" si="5"/>
        <v>14822</v>
      </c>
      <c r="D28" s="90">
        <f t="shared" si="5"/>
        <v>259948</v>
      </c>
      <c r="E28" s="91">
        <f>IF(ISNUMBER(C28),IF(C28=0," -",D28*10/C28)," -")</f>
        <v>175.37984077722305</v>
      </c>
      <c r="F28" s="90">
        <f t="shared" si="6"/>
        <v>0</v>
      </c>
      <c r="G28" s="90">
        <f t="shared" si="6"/>
        <v>0</v>
      </c>
      <c r="H28" s="90">
        <f t="shared" si="6"/>
        <v>0</v>
      </c>
      <c r="I28" s="90">
        <f t="shared" si="6"/>
        <v>0</v>
      </c>
      <c r="J28" s="90">
        <f t="shared" si="7"/>
        <v>5</v>
      </c>
      <c r="K28" s="90">
        <f t="shared" si="7"/>
        <v>49</v>
      </c>
      <c r="L28" s="90">
        <f t="shared" si="7"/>
        <v>0</v>
      </c>
      <c r="M28" s="90">
        <f t="shared" si="7"/>
        <v>0</v>
      </c>
      <c r="N28" s="90">
        <f>B28-SUM(F28:I28)</f>
        <v>127</v>
      </c>
      <c r="O28" s="90">
        <f t="shared" si="8"/>
        <v>14871</v>
      </c>
      <c r="P28" s="90">
        <f t="shared" si="8"/>
        <v>262787</v>
      </c>
      <c r="Q28" s="91">
        <f>IF(ISNUMBER(C28),IF(C28=0," -",O28*100/C28)," -")</f>
        <v>100.33058966401295</v>
      </c>
      <c r="R28" s="91">
        <f>IF(ISNUMBER(C28),IF(C28=0," -",D28*10/C28)," -")</f>
        <v>175.37984077722305</v>
      </c>
      <c r="S28" s="91">
        <f>IF(ISNUMBER(O28),IF(O28=0," -",P28*10/O28)," -")</f>
        <v>176.71104834913589</v>
      </c>
      <c r="T28" s="92">
        <f>IF(ISNUMBER(R28),IF(R28=0," -",S28/R28)," -")</f>
        <v>1.0075904252507779</v>
      </c>
      <c r="U28" s="90">
        <f>AJ117</f>
        <v>1014077</v>
      </c>
      <c r="V28" s="90">
        <f>AJ66</f>
        <v>1176037</v>
      </c>
      <c r="W28" s="90">
        <f>AK117</f>
        <v>16799625</v>
      </c>
      <c r="X28" s="90">
        <f>AK66</f>
        <v>19525279</v>
      </c>
      <c r="Y28" s="93">
        <f>IF(ISNUMBER(T28),W28*T28," -")</f>
        <v>16927141.297803599</v>
      </c>
      <c r="Z28" s="93">
        <f>IF(ISNUMBER(AG28),W28*AG28," -")</f>
        <v>16983100.677347008</v>
      </c>
      <c r="AA28" s="91">
        <f>IF(ISNUMBER(BI15),IF(BI15=0," -",BJ15*10/BI15)," -")</f>
        <v>179.58170127854555</v>
      </c>
      <c r="AB28" s="91">
        <f>IF(ISNUMBER(O28),IF(O28=0," -",P28*10/O28)," -")</f>
        <v>176.71104834913589</v>
      </c>
      <c r="AC28" s="142">
        <f>IF(BN15="","-",BN15)</f>
        <v>50.706807727689444</v>
      </c>
      <c r="AD28" s="112">
        <f>IF(ISNUMBER(N28),IF(N28=0," -",O28/N28)," -")</f>
        <v>117.09448818897638</v>
      </c>
      <c r="AE28" s="18"/>
      <c r="AF28" s="42">
        <f>IF(ISNUMBER(C28),IF(C28=0," -",O28/C28)," -")</f>
        <v>1.0033058966401296</v>
      </c>
      <c r="AG28" s="43">
        <f>IF(ISNUMBER(T28),IF(ISNUMBER(AF28),T28*AF28," -")," -")</f>
        <v>1.0109214150522412</v>
      </c>
      <c r="AI28" s="1" t="s">
        <v>23</v>
      </c>
      <c r="AJ28" s="5" t="s">
        <v>158</v>
      </c>
      <c r="AK28" s="6" t="s">
        <v>181</v>
      </c>
      <c r="AL28" s="14">
        <v>17434</v>
      </c>
      <c r="AM28" s="22">
        <v>311358</v>
      </c>
      <c r="AO28" s="1" t="s">
        <v>23</v>
      </c>
      <c r="AP28" s="30" t="s">
        <v>181</v>
      </c>
      <c r="AQ28" s="49">
        <v>6</v>
      </c>
      <c r="AR28" s="21">
        <v>42</v>
      </c>
      <c r="AS28" s="21">
        <v>5</v>
      </c>
      <c r="AT28" s="21">
        <v>72</v>
      </c>
      <c r="AU28" s="21">
        <v>17404</v>
      </c>
      <c r="AV28" s="21">
        <v>321669</v>
      </c>
      <c r="AW28" s="22"/>
      <c r="AY28" s="1" t="s">
        <v>23</v>
      </c>
      <c r="AZ28" s="30" t="s">
        <v>181</v>
      </c>
      <c r="BA28" s="14">
        <v>148</v>
      </c>
      <c r="BB28" s="21">
        <v>0</v>
      </c>
      <c r="BC28" s="21">
        <v>0</v>
      </c>
      <c r="BD28" s="21">
        <v>0</v>
      </c>
      <c r="BE28" s="22">
        <v>0</v>
      </c>
      <c r="BG28" s="1" t="s">
        <v>23</v>
      </c>
      <c r="BH28" s="30" t="s">
        <v>181</v>
      </c>
      <c r="BI28" s="14">
        <v>16828</v>
      </c>
      <c r="BJ28" s="22">
        <v>309649</v>
      </c>
      <c r="BL28" s="126" t="s">
        <v>181</v>
      </c>
      <c r="BM28" s="127" t="s">
        <v>227</v>
      </c>
      <c r="BN28" s="122">
        <v>51.228681120300017</v>
      </c>
    </row>
    <row r="29" spans="1:66" ht="17.100000000000001" customHeight="1" x14ac:dyDescent="0.15">
      <c r="A29" s="105"/>
      <c r="B29" s="90"/>
      <c r="C29" s="90"/>
      <c r="D29" s="90"/>
      <c r="E29" s="93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3"/>
      <c r="R29" s="93"/>
      <c r="S29" s="93"/>
      <c r="T29" s="93"/>
      <c r="U29" s="90"/>
      <c r="V29" s="90"/>
      <c r="W29" s="90"/>
      <c r="X29" s="94"/>
      <c r="Y29" s="96"/>
      <c r="Z29" s="96"/>
      <c r="AA29" s="96"/>
      <c r="AB29" s="96"/>
      <c r="AC29" s="142"/>
      <c r="AD29" s="113"/>
      <c r="AE29" s="18"/>
      <c r="AF29" s="40"/>
      <c r="AG29" s="41"/>
      <c r="AI29" s="1" t="s">
        <v>24</v>
      </c>
      <c r="AJ29" s="5" t="s">
        <v>158</v>
      </c>
      <c r="AK29" s="6" t="s">
        <v>182</v>
      </c>
      <c r="AL29" s="14">
        <v>3678</v>
      </c>
      <c r="AM29" s="22">
        <v>76358</v>
      </c>
      <c r="AO29" s="1" t="s">
        <v>24</v>
      </c>
      <c r="AP29" s="30" t="s">
        <v>182</v>
      </c>
      <c r="AQ29" s="49">
        <v>4</v>
      </c>
      <c r="AR29" s="21">
        <v>126</v>
      </c>
      <c r="AS29" s="21">
        <v>3</v>
      </c>
      <c r="AT29" s="21">
        <v>16</v>
      </c>
      <c r="AU29" s="21">
        <v>3788</v>
      </c>
      <c r="AV29" s="21">
        <v>79810</v>
      </c>
      <c r="AW29" s="22"/>
      <c r="AY29" s="1" t="s">
        <v>24</v>
      </c>
      <c r="AZ29" s="30" t="s">
        <v>182</v>
      </c>
      <c r="BA29" s="14">
        <v>33</v>
      </c>
      <c r="BB29" s="21">
        <v>0</v>
      </c>
      <c r="BC29" s="21">
        <v>0</v>
      </c>
      <c r="BD29" s="21">
        <v>0</v>
      </c>
      <c r="BE29" s="22">
        <v>0</v>
      </c>
      <c r="BG29" s="1" t="s">
        <v>24</v>
      </c>
      <c r="BH29" s="30" t="s">
        <v>182</v>
      </c>
      <c r="BI29" s="14">
        <v>3641</v>
      </c>
      <c r="BJ29" s="22">
        <v>77458</v>
      </c>
      <c r="BL29" s="126" t="s">
        <v>182</v>
      </c>
      <c r="BM29" s="127" t="s">
        <v>228</v>
      </c>
      <c r="BN29" s="122">
        <v>46.589108572248719</v>
      </c>
    </row>
    <row r="30" spans="1:66" ht="17.100000000000001" customHeight="1" thickBot="1" x14ac:dyDescent="0.2">
      <c r="A30" s="105" t="s">
        <v>11</v>
      </c>
      <c r="B30" s="90">
        <f>BA16</f>
        <v>113</v>
      </c>
      <c r="C30" s="90">
        <f t="shared" ref="C30:D34" si="9">AL16</f>
        <v>13854</v>
      </c>
      <c r="D30" s="90">
        <f t="shared" si="9"/>
        <v>223158</v>
      </c>
      <c r="E30" s="91">
        <f>IF(ISNUMBER(C30),IF(C30=0," -",D30*10/C30)," -")</f>
        <v>161.07838891294932</v>
      </c>
      <c r="F30" s="90">
        <f t="shared" ref="F30:I34" si="10">BB16</f>
        <v>0</v>
      </c>
      <c r="G30" s="90">
        <f t="shared" si="10"/>
        <v>1</v>
      </c>
      <c r="H30" s="90">
        <f t="shared" si="10"/>
        <v>0</v>
      </c>
      <c r="I30" s="90">
        <f t="shared" si="10"/>
        <v>0</v>
      </c>
      <c r="J30" s="90">
        <f t="shared" ref="J30:M34" si="11">AQ16</f>
        <v>4</v>
      </c>
      <c r="K30" s="90">
        <f t="shared" si="11"/>
        <v>121</v>
      </c>
      <c r="L30" s="90">
        <f t="shared" si="11"/>
        <v>2</v>
      </c>
      <c r="M30" s="90">
        <f t="shared" si="11"/>
        <v>32</v>
      </c>
      <c r="N30" s="90">
        <f>B30-SUM(F30:I30)</f>
        <v>112</v>
      </c>
      <c r="O30" s="90">
        <f t="shared" ref="O30:P34" si="12">AU16</f>
        <v>13849</v>
      </c>
      <c r="P30" s="90">
        <f t="shared" si="12"/>
        <v>225990</v>
      </c>
      <c r="Q30" s="91">
        <f>IF(ISNUMBER(C30),IF(C30=0," -",O30*100/C30)," -")</f>
        <v>99.963909340262745</v>
      </c>
      <c r="R30" s="91">
        <f>IF(ISNUMBER(C30),IF(C30=0," -",D30*10/C30)," -")</f>
        <v>161.07838891294932</v>
      </c>
      <c r="S30" s="91">
        <f>IF(ISNUMBER(O30),IF(O30=0," -",P30*10/O30)," -")</f>
        <v>163.18145714492022</v>
      </c>
      <c r="T30" s="92">
        <f>IF(ISNUMBER(R30),IF(R30=0," -",S30/R30)," -")</f>
        <v>1.0130561787100283</v>
      </c>
      <c r="U30" s="90">
        <f>AJ118</f>
        <v>3306416</v>
      </c>
      <c r="V30" s="90">
        <f>AJ67</f>
        <v>3521035</v>
      </c>
      <c r="W30" s="90">
        <f>AK118</f>
        <v>54329236</v>
      </c>
      <c r="X30" s="90">
        <f>AK67</f>
        <v>57945611</v>
      </c>
      <c r="Y30" s="93">
        <f>IF(ISNUMBER(T30),W30*T30," -")</f>
        <v>55038568.2143953</v>
      </c>
      <c r="Z30" s="93">
        <f>IF(ISNUMBER(AG30),W30*AG30," -")</f>
        <v>55018704.432016782</v>
      </c>
      <c r="AA30" s="91">
        <f>IF(ISNUMBER(BI16),IF(BI16=0," -",BJ16*10/BI16)," -")</f>
        <v>162.14059970708394</v>
      </c>
      <c r="AB30" s="91">
        <f>IF(ISNUMBER(O30),IF(O30=0," -",P30*10/O30)," -")</f>
        <v>163.18145714492022</v>
      </c>
      <c r="AC30" s="142">
        <f>IF(BN16="","-",BN16)</f>
        <v>54.170945420087868</v>
      </c>
      <c r="AD30" s="112">
        <f>IF(ISNUMBER(N30),IF(N30=0," -",O30/N30)," -")</f>
        <v>123.65178571428571</v>
      </c>
      <c r="AE30" s="18"/>
      <c r="AF30" s="42">
        <f>IF(ISNUMBER(C30),IF(C30=0," -",O30/C30)," -")</f>
        <v>0.99963909340262735</v>
      </c>
      <c r="AG30" s="43">
        <f>IF(ISNUMBER(T30),IF(ISNUMBER(AF30),T30*AF30," -")," -")</f>
        <v>1.0126905600516227</v>
      </c>
      <c r="AI30" s="1" t="s">
        <v>25</v>
      </c>
      <c r="AJ30" s="7" t="s">
        <v>158</v>
      </c>
      <c r="AK30" s="8" t="s">
        <v>183</v>
      </c>
      <c r="AL30" s="15">
        <v>8319</v>
      </c>
      <c r="AM30" s="24">
        <v>149597</v>
      </c>
      <c r="AO30" s="1" t="s">
        <v>25</v>
      </c>
      <c r="AP30" s="31" t="s">
        <v>183</v>
      </c>
      <c r="AQ30" s="50">
        <v>4</v>
      </c>
      <c r="AR30" s="23">
        <v>217</v>
      </c>
      <c r="AS30" s="23">
        <v>2</v>
      </c>
      <c r="AT30" s="23">
        <v>8</v>
      </c>
      <c r="AU30" s="23">
        <v>8528</v>
      </c>
      <c r="AV30" s="23">
        <v>158609</v>
      </c>
      <c r="AW30" s="24"/>
      <c r="AY30" s="1" t="s">
        <v>25</v>
      </c>
      <c r="AZ30" s="31" t="s">
        <v>183</v>
      </c>
      <c r="BA30" s="15">
        <v>67</v>
      </c>
      <c r="BB30" s="23">
        <v>0</v>
      </c>
      <c r="BC30" s="23">
        <v>0</v>
      </c>
      <c r="BD30" s="23">
        <v>0</v>
      </c>
      <c r="BE30" s="24">
        <v>0</v>
      </c>
      <c r="BG30" s="1" t="s">
        <v>25</v>
      </c>
      <c r="BH30" s="31" t="s">
        <v>183</v>
      </c>
      <c r="BI30" s="15">
        <v>8360</v>
      </c>
      <c r="BJ30" s="24">
        <v>155809</v>
      </c>
      <c r="BL30" s="128" t="s">
        <v>183</v>
      </c>
      <c r="BM30" s="129" t="s">
        <v>229</v>
      </c>
      <c r="BN30" s="123">
        <v>55.124937838066757</v>
      </c>
    </row>
    <row r="31" spans="1:66" ht="17.100000000000001" customHeight="1" x14ac:dyDescent="0.15">
      <c r="A31" s="105" t="s">
        <v>12</v>
      </c>
      <c r="B31" s="90">
        <f>BA17</f>
        <v>147</v>
      </c>
      <c r="C31" s="90">
        <f t="shared" si="9"/>
        <v>18718</v>
      </c>
      <c r="D31" s="90">
        <f t="shared" si="9"/>
        <v>328494</v>
      </c>
      <c r="E31" s="91">
        <f>IF(ISNUMBER(C31),IF(C31=0," -",D31*10/C31)," -")</f>
        <v>175.49631370872956</v>
      </c>
      <c r="F31" s="90">
        <f t="shared" si="10"/>
        <v>1</v>
      </c>
      <c r="G31" s="90">
        <f t="shared" si="10"/>
        <v>2</v>
      </c>
      <c r="H31" s="90">
        <f t="shared" si="10"/>
        <v>0</v>
      </c>
      <c r="I31" s="90">
        <f t="shared" si="10"/>
        <v>0</v>
      </c>
      <c r="J31" s="90">
        <f t="shared" si="11"/>
        <v>0</v>
      </c>
      <c r="K31" s="90">
        <f t="shared" si="11"/>
        <v>0</v>
      </c>
      <c r="L31" s="90">
        <f t="shared" si="11"/>
        <v>0</v>
      </c>
      <c r="M31" s="90">
        <f t="shared" si="11"/>
        <v>0</v>
      </c>
      <c r="N31" s="90">
        <f>B31-SUM(F31:I31)</f>
        <v>144</v>
      </c>
      <c r="O31" s="90">
        <f t="shared" si="12"/>
        <v>18402</v>
      </c>
      <c r="P31" s="90">
        <f t="shared" si="12"/>
        <v>329313</v>
      </c>
      <c r="Q31" s="91">
        <f>IF(ISNUMBER(C31),IF(C31=0," -",O31*100/C31)," -")</f>
        <v>98.31178544716316</v>
      </c>
      <c r="R31" s="91">
        <f>IF(ISNUMBER(C31),IF(C31=0," -",D31*10/C31)," -")</f>
        <v>175.49631370872956</v>
      </c>
      <c r="S31" s="91">
        <f>IF(ISNUMBER(O31),IF(O31=0," -",P31*10/O31)," -")</f>
        <v>178.95500489077276</v>
      </c>
      <c r="T31" s="92">
        <f>IF(ISNUMBER(R31),IF(R31=0," -",S31/R31)," -")</f>
        <v>1.0197080560209577</v>
      </c>
      <c r="U31" s="90">
        <f>AJ119</f>
        <v>2872200</v>
      </c>
      <c r="V31" s="90">
        <f>AJ68</f>
        <v>2958375</v>
      </c>
      <c r="W31" s="90">
        <f>AK119</f>
        <v>48402667</v>
      </c>
      <c r="X31" s="90">
        <f>AK68</f>
        <v>49878865</v>
      </c>
      <c r="Y31" s="93">
        <f>IF(ISNUMBER(T31),W31*T31," -")</f>
        <v>49356589.472799763</v>
      </c>
      <c r="Z31" s="93">
        <f>IF(ISNUMBER(AG31),W31*AG31," -")</f>
        <v>48523344.346536025</v>
      </c>
      <c r="AA31" s="91">
        <f>IF(ISNUMBER(BI17),IF(BI17=0," -",BJ17*10/BI17)," -")</f>
        <v>180.12634858362659</v>
      </c>
      <c r="AB31" s="91">
        <f>IF(ISNUMBER(O31),IF(O31=0," -",P31*10/O31)," -")</f>
        <v>178.95500489077276</v>
      </c>
      <c r="AC31" s="142">
        <f>IF(BN17="","-",BN17)</f>
        <v>46.412239854668591</v>
      </c>
      <c r="AD31" s="112">
        <f>IF(ISNUMBER(N31),IF(N31=0," -",O31/N31)," -")</f>
        <v>127.79166666666667</v>
      </c>
      <c r="AE31" s="18"/>
      <c r="AF31" s="42">
        <f>IF(ISNUMBER(C31),IF(C31=0," -",O31/C31)," -")</f>
        <v>0.98311785447163158</v>
      </c>
      <c r="AG31" s="43">
        <f>IF(ISNUMBER(T31),IF(ISNUMBER(AF31),T31*AF31," -")," -")</f>
        <v>1.0024931962227623</v>
      </c>
      <c r="AI31" s="1" t="s">
        <v>26</v>
      </c>
      <c r="AJ31" s="3" t="s">
        <v>158</v>
      </c>
      <c r="AK31" s="4" t="s">
        <v>184</v>
      </c>
      <c r="AL31" s="13">
        <v>5879</v>
      </c>
      <c r="AM31" s="20">
        <v>119754</v>
      </c>
      <c r="AO31" s="1" t="s">
        <v>26</v>
      </c>
      <c r="AP31" s="29" t="s">
        <v>184</v>
      </c>
      <c r="AQ31" s="48">
        <v>0</v>
      </c>
      <c r="AR31" s="19">
        <v>0</v>
      </c>
      <c r="AS31" s="19">
        <v>1</v>
      </c>
      <c r="AT31" s="19">
        <v>2</v>
      </c>
      <c r="AU31" s="19">
        <v>5877</v>
      </c>
      <c r="AV31" s="19">
        <v>119538</v>
      </c>
      <c r="AW31" s="20"/>
      <c r="AY31" s="1" t="s">
        <v>26</v>
      </c>
      <c r="AZ31" s="29" t="s">
        <v>184</v>
      </c>
      <c r="BA31" s="13">
        <v>51</v>
      </c>
      <c r="BB31" s="19">
        <v>0</v>
      </c>
      <c r="BC31" s="19">
        <v>0</v>
      </c>
      <c r="BD31" s="19">
        <v>0</v>
      </c>
      <c r="BE31" s="20">
        <v>0</v>
      </c>
      <c r="BG31" s="1" t="s">
        <v>26</v>
      </c>
      <c r="BH31" s="29" t="s">
        <v>184</v>
      </c>
      <c r="BI31" s="13">
        <v>5840</v>
      </c>
      <c r="BJ31" s="20">
        <v>119373</v>
      </c>
      <c r="BL31" s="130" t="s">
        <v>184</v>
      </c>
      <c r="BM31" s="131" t="s">
        <v>230</v>
      </c>
      <c r="BN31" s="132">
        <v>61.310955305793733</v>
      </c>
    </row>
    <row r="32" spans="1:66" ht="17.100000000000001" customHeight="1" x14ac:dyDescent="0.15">
      <c r="A32" s="105" t="s">
        <v>13</v>
      </c>
      <c r="B32" s="90">
        <f>BA18</f>
        <v>191</v>
      </c>
      <c r="C32" s="90">
        <f t="shared" si="9"/>
        <v>20171</v>
      </c>
      <c r="D32" s="90">
        <f t="shared" si="9"/>
        <v>422155</v>
      </c>
      <c r="E32" s="91">
        <f>IF(ISNUMBER(C32),IF(C32=0," -",D32*10/C32)," -")</f>
        <v>209.28808685736948</v>
      </c>
      <c r="F32" s="90">
        <f t="shared" si="10"/>
        <v>1</v>
      </c>
      <c r="G32" s="90">
        <f t="shared" si="10"/>
        <v>0</v>
      </c>
      <c r="H32" s="90">
        <f t="shared" si="10"/>
        <v>0</v>
      </c>
      <c r="I32" s="90">
        <f t="shared" si="10"/>
        <v>1</v>
      </c>
      <c r="J32" s="90">
        <f t="shared" si="11"/>
        <v>8</v>
      </c>
      <c r="K32" s="90">
        <f t="shared" si="11"/>
        <v>190</v>
      </c>
      <c r="L32" s="90">
        <f t="shared" si="11"/>
        <v>7</v>
      </c>
      <c r="M32" s="90">
        <f t="shared" si="11"/>
        <v>225</v>
      </c>
      <c r="N32" s="90">
        <f>B32-SUM(F32:I32)</f>
        <v>189</v>
      </c>
      <c r="O32" s="90">
        <f t="shared" si="12"/>
        <v>20020</v>
      </c>
      <c r="P32" s="90">
        <f t="shared" si="12"/>
        <v>422663</v>
      </c>
      <c r="Q32" s="91">
        <f>IF(ISNUMBER(C32),IF(C32=0," -",O32*100/C32)," -")</f>
        <v>99.251400525506909</v>
      </c>
      <c r="R32" s="91">
        <f>IF(ISNUMBER(C32),IF(C32=0," -",D32*10/C32)," -")</f>
        <v>209.28808685736948</v>
      </c>
      <c r="S32" s="91">
        <f>IF(ISNUMBER(O32),IF(O32=0," -",P32*10/O32)," -")</f>
        <v>211.12037962037962</v>
      </c>
      <c r="T32" s="92">
        <f>IF(ISNUMBER(R32),IF(R32=0," -",S32/R32)," -")</f>
        <v>1.0087548832354651</v>
      </c>
      <c r="U32" s="90">
        <f>AJ120</f>
        <v>3911768</v>
      </c>
      <c r="V32" s="90">
        <f>AJ69</f>
        <v>3950295</v>
      </c>
      <c r="W32" s="90">
        <f>AK120</f>
        <v>70025240</v>
      </c>
      <c r="X32" s="90">
        <f>AK69</f>
        <v>70722303</v>
      </c>
      <c r="Y32" s="93">
        <f>IF(ISNUMBER(T32),W32*T32," -")</f>
        <v>70638302.799735427</v>
      </c>
      <c r="Z32" s="93">
        <f>IF(ISNUMBER(AG32),W32*AG32," -")</f>
        <v>70109504.836185768</v>
      </c>
      <c r="AA32" s="91">
        <f>IF(ISNUMBER(BI18),IF(BI18=0," -",BJ18*10/BI18)," -")</f>
        <v>209.36432300907387</v>
      </c>
      <c r="AB32" s="91">
        <f>IF(ISNUMBER(O32),IF(O32=0," -",P32*10/O32)," -")</f>
        <v>211.12037962037962</v>
      </c>
      <c r="AC32" s="142">
        <f>IF(BN18="","-",BN18)</f>
        <v>66.688342292052326</v>
      </c>
      <c r="AD32" s="112">
        <f>IF(ISNUMBER(N32),IF(N32=0," -",O32/N32)," -")</f>
        <v>105.92592592592592</v>
      </c>
      <c r="AE32" s="18"/>
      <c r="AF32" s="42">
        <f>IF(ISNUMBER(C32),IF(C32=0," -",O32/C32)," -")</f>
        <v>0.99251400525506916</v>
      </c>
      <c r="AG32" s="43">
        <f>IF(ISNUMBER(T32),IF(ISNUMBER(AF32),T32*AF32," -")," -")</f>
        <v>1.0012033494806412</v>
      </c>
      <c r="AI32" s="1" t="s">
        <v>27</v>
      </c>
      <c r="AJ32" s="5" t="s">
        <v>158</v>
      </c>
      <c r="AK32" s="6" t="s">
        <v>185</v>
      </c>
      <c r="AL32" s="14">
        <v>3575</v>
      </c>
      <c r="AM32" s="22">
        <v>61424</v>
      </c>
      <c r="AO32" s="1" t="s">
        <v>27</v>
      </c>
      <c r="AP32" s="30" t="s">
        <v>185</v>
      </c>
      <c r="AQ32" s="49">
        <v>1</v>
      </c>
      <c r="AR32" s="21">
        <v>21</v>
      </c>
      <c r="AS32" s="21">
        <v>1</v>
      </c>
      <c r="AT32" s="21">
        <v>6</v>
      </c>
      <c r="AU32" s="21">
        <v>3545</v>
      </c>
      <c r="AV32" s="21">
        <v>67783</v>
      </c>
      <c r="AW32" s="22"/>
      <c r="AY32" s="1" t="s">
        <v>27</v>
      </c>
      <c r="AZ32" s="30" t="s">
        <v>185</v>
      </c>
      <c r="BA32" s="14">
        <v>29</v>
      </c>
      <c r="BB32" s="21">
        <v>0</v>
      </c>
      <c r="BC32" s="21">
        <v>1</v>
      </c>
      <c r="BD32" s="21">
        <v>0</v>
      </c>
      <c r="BE32" s="22">
        <v>0</v>
      </c>
      <c r="BG32" s="1" t="s">
        <v>27</v>
      </c>
      <c r="BH32" s="30" t="s">
        <v>185</v>
      </c>
      <c r="BI32" s="14">
        <v>3545</v>
      </c>
      <c r="BJ32" s="22">
        <v>67783</v>
      </c>
      <c r="BL32" s="126" t="s">
        <v>185</v>
      </c>
      <c r="BM32" s="127" t="s">
        <v>231</v>
      </c>
      <c r="BN32" s="122">
        <v>65.145304477219156</v>
      </c>
    </row>
    <row r="33" spans="1:66" ht="17.100000000000001" customHeight="1" x14ac:dyDescent="0.15">
      <c r="A33" s="105" t="s">
        <v>14</v>
      </c>
      <c r="B33" s="90">
        <f>BA19</f>
        <v>58</v>
      </c>
      <c r="C33" s="90">
        <f t="shared" si="9"/>
        <v>6489</v>
      </c>
      <c r="D33" s="90">
        <f t="shared" si="9"/>
        <v>115034</v>
      </c>
      <c r="E33" s="91">
        <f>IF(ISNUMBER(C33),IF(C33=0," -",D33*10/C33)," -")</f>
        <v>177.27538912004931</v>
      </c>
      <c r="F33" s="90">
        <f t="shared" si="10"/>
        <v>0</v>
      </c>
      <c r="G33" s="90">
        <f t="shared" si="10"/>
        <v>0</v>
      </c>
      <c r="H33" s="90">
        <f t="shared" si="10"/>
        <v>0</v>
      </c>
      <c r="I33" s="90">
        <f t="shared" si="10"/>
        <v>0</v>
      </c>
      <c r="J33" s="90">
        <f t="shared" si="11"/>
        <v>2</v>
      </c>
      <c r="K33" s="90">
        <f t="shared" si="11"/>
        <v>82</v>
      </c>
      <c r="L33" s="90">
        <f t="shared" si="11"/>
        <v>0</v>
      </c>
      <c r="M33" s="90">
        <f t="shared" si="11"/>
        <v>0</v>
      </c>
      <c r="N33" s="90">
        <f>B33-SUM(F33:I33)</f>
        <v>58</v>
      </c>
      <c r="O33" s="90">
        <f t="shared" si="12"/>
        <v>6571</v>
      </c>
      <c r="P33" s="90">
        <f t="shared" si="12"/>
        <v>117701</v>
      </c>
      <c r="Q33" s="91">
        <f>IF(ISNUMBER(C33),IF(C33=0," -",O33*100/C33)," -")</f>
        <v>101.26367699183233</v>
      </c>
      <c r="R33" s="91">
        <f>IF(ISNUMBER(C33),IF(C33=0," -",D33*10/C33)," -")</f>
        <v>177.27538912004931</v>
      </c>
      <c r="S33" s="91">
        <f>IF(ISNUMBER(O33),IF(O33=0," -",P33*10/O33)," -")</f>
        <v>179.12189925429919</v>
      </c>
      <c r="T33" s="92">
        <f>IF(ISNUMBER(R33),IF(R33=0," -",S33/R33)," -")</f>
        <v>1.0104160546109389</v>
      </c>
      <c r="U33" s="90">
        <f>AJ121</f>
        <v>3449724</v>
      </c>
      <c r="V33" s="90">
        <f>AJ70</f>
        <v>3604163</v>
      </c>
      <c r="W33" s="90">
        <f>AK121</f>
        <v>57239363</v>
      </c>
      <c r="X33" s="90">
        <f>AK70</f>
        <v>59779327</v>
      </c>
      <c r="Y33" s="93">
        <f>IF(ISNUMBER(T33),W33*T33," -")</f>
        <v>57835571.330903351</v>
      </c>
      <c r="Z33" s="93">
        <f>IF(ISNUMBER(AG33),W33*AG33," -")</f>
        <v>58566426.138906762</v>
      </c>
      <c r="AA33" s="91">
        <f>IF(ISNUMBER(BI19),IF(BI19=0," -",BJ19*10/BI19)," -")</f>
        <v>179.12189925429919</v>
      </c>
      <c r="AB33" s="91">
        <f>IF(ISNUMBER(O33),IF(O33=0," -",P33*10/O33)," -")</f>
        <v>179.12189925429919</v>
      </c>
      <c r="AC33" s="142">
        <f>IF(BN19="","-",BN19)</f>
        <v>62.302686479765583</v>
      </c>
      <c r="AD33" s="112">
        <f>IF(ISNUMBER(N33),IF(N33=0," -",O33/N33)," -")</f>
        <v>113.29310344827586</v>
      </c>
      <c r="AE33" s="18"/>
      <c r="AF33" s="42">
        <f>IF(ISNUMBER(C33),IF(C33=0," -",O33/C33)," -")</f>
        <v>1.0126367699183234</v>
      </c>
      <c r="AG33" s="43">
        <f>IF(ISNUMBER(T33),IF(ISNUMBER(AF33),T33*AF33," -")," -")</f>
        <v>1.0231844498148375</v>
      </c>
      <c r="AI33" s="1" t="s">
        <v>28</v>
      </c>
      <c r="AJ33" s="5" t="s">
        <v>158</v>
      </c>
      <c r="AK33" s="6" t="s">
        <v>186</v>
      </c>
      <c r="AL33" s="14">
        <v>4727</v>
      </c>
      <c r="AM33" s="22">
        <v>74700</v>
      </c>
      <c r="AO33" s="1" t="s">
        <v>28</v>
      </c>
      <c r="AP33" s="30" t="s">
        <v>186</v>
      </c>
      <c r="AQ33" s="49">
        <v>2</v>
      </c>
      <c r="AR33" s="21">
        <v>127</v>
      </c>
      <c r="AS33" s="21">
        <v>1</v>
      </c>
      <c r="AT33" s="21">
        <v>11</v>
      </c>
      <c r="AU33" s="21">
        <v>4732</v>
      </c>
      <c r="AV33" s="21">
        <v>76882</v>
      </c>
      <c r="AW33" s="22"/>
      <c r="AY33" s="1" t="s">
        <v>28</v>
      </c>
      <c r="AZ33" s="30" t="s">
        <v>186</v>
      </c>
      <c r="BA33" s="14">
        <v>40</v>
      </c>
      <c r="BB33" s="21">
        <v>1</v>
      </c>
      <c r="BC33" s="21">
        <v>0</v>
      </c>
      <c r="BD33" s="21">
        <v>0</v>
      </c>
      <c r="BE33" s="22">
        <v>0</v>
      </c>
      <c r="BG33" s="1" t="s">
        <v>28</v>
      </c>
      <c r="BH33" s="30" t="s">
        <v>186</v>
      </c>
      <c r="BI33" s="14">
        <v>4644</v>
      </c>
      <c r="BJ33" s="22">
        <v>75612</v>
      </c>
      <c r="BL33" s="126" t="s">
        <v>186</v>
      </c>
      <c r="BM33" s="127" t="s">
        <v>232</v>
      </c>
      <c r="BN33" s="122">
        <v>51.366744970071714</v>
      </c>
    </row>
    <row r="34" spans="1:66" ht="17.100000000000001" customHeight="1" x14ac:dyDescent="0.15">
      <c r="A34" s="105" t="s">
        <v>15</v>
      </c>
      <c r="B34" s="90">
        <f>BA20</f>
        <v>53</v>
      </c>
      <c r="C34" s="90">
        <f t="shared" si="9"/>
        <v>7823</v>
      </c>
      <c r="D34" s="90">
        <f t="shared" si="9"/>
        <v>145229</v>
      </c>
      <c r="E34" s="91">
        <f>IF(ISNUMBER(C34),IF(C34=0," -",D34*10/C34)," -")</f>
        <v>185.64361498146491</v>
      </c>
      <c r="F34" s="90">
        <f t="shared" si="10"/>
        <v>0</v>
      </c>
      <c r="G34" s="90">
        <f t="shared" si="10"/>
        <v>0</v>
      </c>
      <c r="H34" s="90">
        <f t="shared" si="10"/>
        <v>0</v>
      </c>
      <c r="I34" s="90">
        <f t="shared" si="10"/>
        <v>0</v>
      </c>
      <c r="J34" s="90">
        <f t="shared" si="11"/>
        <v>9</v>
      </c>
      <c r="K34" s="90">
        <f t="shared" si="11"/>
        <v>134</v>
      </c>
      <c r="L34" s="90">
        <f t="shared" si="11"/>
        <v>3</v>
      </c>
      <c r="M34" s="90">
        <f t="shared" si="11"/>
        <v>16</v>
      </c>
      <c r="N34" s="90">
        <f>B34-SUM(F34:I34)</f>
        <v>53</v>
      </c>
      <c r="O34" s="90">
        <f t="shared" si="12"/>
        <v>7941</v>
      </c>
      <c r="P34" s="90">
        <f t="shared" si="12"/>
        <v>150904</v>
      </c>
      <c r="Q34" s="91">
        <f>IF(ISNUMBER(C34),IF(C34=0," -",O34*100/C34)," -")</f>
        <v>101.50837274702799</v>
      </c>
      <c r="R34" s="91">
        <f>IF(ISNUMBER(C34),IF(C34=0," -",D34*10/C34)," -")</f>
        <v>185.64361498146491</v>
      </c>
      <c r="S34" s="91">
        <f>IF(ISNUMBER(O34),IF(O34=0," -",P34*10/O34)," -")</f>
        <v>190.03148218108549</v>
      </c>
      <c r="T34" s="92">
        <f>IF(ISNUMBER(R34),IF(R34=0," -",S34/R34)," -")</f>
        <v>1.0236359715364232</v>
      </c>
      <c r="U34" s="90">
        <f>AJ122</f>
        <v>1188792</v>
      </c>
      <c r="V34" s="90">
        <f>AJ71</f>
        <v>1227043</v>
      </c>
      <c r="W34" s="90">
        <f>AK122</f>
        <v>20982171</v>
      </c>
      <c r="X34" s="90">
        <f>AK71</f>
        <v>21514875</v>
      </c>
      <c r="Y34" s="93">
        <f>IF(ISNUMBER(T34),W34*T34," -")</f>
        <v>21478104.996528365</v>
      </c>
      <c r="Z34" s="93">
        <f>IF(ISNUMBER(AG34),W34*AG34," -")</f>
        <v>21802074.878874056</v>
      </c>
      <c r="AA34" s="91">
        <f>IF(ISNUMBER(BI20),IF(BI20=0," -",BJ20*10/BI20)," -")</f>
        <v>192.5923517169615</v>
      </c>
      <c r="AB34" s="91">
        <f>IF(ISNUMBER(O34),IF(O34=0," -",P34*10/O34)," -")</f>
        <v>190.03148218108549</v>
      </c>
      <c r="AC34" s="142">
        <f>IF(BN20="","-",BN20)</f>
        <v>50.927714978291135</v>
      </c>
      <c r="AD34" s="112">
        <f>IF(ISNUMBER(N34),IF(N34=0," -",O34/N34)," -")</f>
        <v>149.83018867924528</v>
      </c>
      <c r="AE34" s="18"/>
      <c r="AF34" s="42">
        <f>IF(ISNUMBER(C34),IF(C34=0," -",O34/C34)," -")</f>
        <v>1.01508372747028</v>
      </c>
      <c r="AG34" s="43">
        <f>IF(ISNUMBER(T34),IF(ISNUMBER(AF34),T34*AF34," -")," -")</f>
        <v>1.0390762175598538</v>
      </c>
      <c r="AI34" s="1" t="s">
        <v>29</v>
      </c>
      <c r="AJ34" s="5" t="s">
        <v>158</v>
      </c>
      <c r="AK34" s="6" t="s">
        <v>187</v>
      </c>
      <c r="AL34" s="14">
        <v>1987</v>
      </c>
      <c r="AM34" s="22">
        <v>41393</v>
      </c>
      <c r="AO34" s="1" t="s">
        <v>29</v>
      </c>
      <c r="AP34" s="30" t="s">
        <v>187</v>
      </c>
      <c r="AQ34" s="49">
        <v>1</v>
      </c>
      <c r="AR34" s="21">
        <v>36</v>
      </c>
      <c r="AS34" s="21">
        <v>1</v>
      </c>
      <c r="AT34" s="21">
        <v>1</v>
      </c>
      <c r="AU34" s="21">
        <v>2022</v>
      </c>
      <c r="AV34" s="21">
        <v>47243</v>
      </c>
      <c r="AW34" s="22"/>
      <c r="AY34" s="1" t="s">
        <v>29</v>
      </c>
      <c r="AZ34" s="30" t="s">
        <v>187</v>
      </c>
      <c r="BA34" s="14">
        <v>18</v>
      </c>
      <c r="BB34" s="21">
        <v>0</v>
      </c>
      <c r="BC34" s="21">
        <v>0</v>
      </c>
      <c r="BD34" s="21">
        <v>0</v>
      </c>
      <c r="BE34" s="22">
        <v>0</v>
      </c>
      <c r="BG34" s="1" t="s">
        <v>29</v>
      </c>
      <c r="BH34" s="30" t="s">
        <v>187</v>
      </c>
      <c r="BI34" s="14">
        <v>2022</v>
      </c>
      <c r="BJ34" s="22">
        <v>47243</v>
      </c>
      <c r="BL34" s="126" t="s">
        <v>187</v>
      </c>
      <c r="BM34" s="127" t="s">
        <v>233</v>
      </c>
      <c r="BN34" s="122">
        <v>50.692366627052294</v>
      </c>
    </row>
    <row r="35" spans="1:66" ht="17.100000000000001" customHeight="1" thickBot="1" x14ac:dyDescent="0.2">
      <c r="A35" s="105"/>
      <c r="B35" s="90"/>
      <c r="C35" s="90"/>
      <c r="D35" s="90"/>
      <c r="E35" s="93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3"/>
      <c r="R35" s="93"/>
      <c r="S35" s="93"/>
      <c r="T35" s="93"/>
      <c r="U35" s="90"/>
      <c r="V35" s="90"/>
      <c r="W35" s="90"/>
      <c r="X35" s="94"/>
      <c r="Y35" s="96"/>
      <c r="Z35" s="96"/>
      <c r="AA35" s="96"/>
      <c r="AB35" s="96"/>
      <c r="AC35" s="142"/>
      <c r="AD35" s="113"/>
      <c r="AE35" s="18"/>
      <c r="AF35" s="40"/>
      <c r="AG35" s="41"/>
      <c r="AI35" s="1" t="s">
        <v>30</v>
      </c>
      <c r="AJ35" s="9" t="s">
        <v>158</v>
      </c>
      <c r="AK35" s="10" t="s">
        <v>188</v>
      </c>
      <c r="AL35" s="16">
        <v>3337</v>
      </c>
      <c r="AM35" s="26">
        <v>48797</v>
      </c>
      <c r="AO35" s="1" t="s">
        <v>30</v>
      </c>
      <c r="AP35" s="32" t="s">
        <v>188</v>
      </c>
      <c r="AQ35" s="51">
        <v>0</v>
      </c>
      <c r="AR35" s="25">
        <v>0</v>
      </c>
      <c r="AS35" s="25">
        <v>0</v>
      </c>
      <c r="AT35" s="25">
        <v>0</v>
      </c>
      <c r="AU35" s="25">
        <v>3337</v>
      </c>
      <c r="AV35" s="25">
        <v>53971</v>
      </c>
      <c r="AW35" s="26"/>
      <c r="AY35" s="1" t="s">
        <v>30</v>
      </c>
      <c r="AZ35" s="32" t="s">
        <v>188</v>
      </c>
      <c r="BA35" s="16">
        <v>27</v>
      </c>
      <c r="BB35" s="25">
        <v>0</v>
      </c>
      <c r="BC35" s="25">
        <v>0</v>
      </c>
      <c r="BD35" s="25">
        <v>0</v>
      </c>
      <c r="BE35" s="26">
        <v>0</v>
      </c>
      <c r="BG35" s="1" t="s">
        <v>30</v>
      </c>
      <c r="BH35" s="32" t="s">
        <v>188</v>
      </c>
      <c r="BI35" s="16">
        <v>3099</v>
      </c>
      <c r="BJ35" s="26">
        <v>48871</v>
      </c>
      <c r="BL35" s="133" t="s">
        <v>188</v>
      </c>
      <c r="BM35" s="134" t="s">
        <v>234</v>
      </c>
      <c r="BN35" s="135">
        <v>56.048562277518784</v>
      </c>
    </row>
    <row r="36" spans="1:66" ht="17.100000000000001" customHeight="1" x14ac:dyDescent="0.15">
      <c r="A36" s="105" t="s">
        <v>16</v>
      </c>
      <c r="B36" s="90">
        <f>BA21</f>
        <v>24</v>
      </c>
      <c r="C36" s="90">
        <f t="shared" ref="C36:D40" si="13">AL21</f>
        <v>3740</v>
      </c>
      <c r="D36" s="90">
        <f t="shared" si="13"/>
        <v>63787</v>
      </c>
      <c r="E36" s="91">
        <f>IF(ISNUMBER(C36),IF(C36=0," -",D36*10/C36)," -")</f>
        <v>170.55347593582889</v>
      </c>
      <c r="F36" s="90">
        <f t="shared" ref="F36:I40" si="14">BB21</f>
        <v>0</v>
      </c>
      <c r="G36" s="90">
        <f t="shared" si="14"/>
        <v>0</v>
      </c>
      <c r="H36" s="90">
        <f t="shared" si="14"/>
        <v>0</v>
      </c>
      <c r="I36" s="90">
        <f t="shared" si="14"/>
        <v>0</v>
      </c>
      <c r="J36" s="90">
        <f t="shared" ref="J36:M40" si="15">AQ21</f>
        <v>2</v>
      </c>
      <c r="K36" s="90">
        <f t="shared" si="15"/>
        <v>3</v>
      </c>
      <c r="L36" s="90">
        <f t="shared" si="15"/>
        <v>4</v>
      </c>
      <c r="M36" s="90">
        <f t="shared" si="15"/>
        <v>10</v>
      </c>
      <c r="N36" s="90">
        <f>B36-SUM(F36:I36)</f>
        <v>24</v>
      </c>
      <c r="O36" s="90">
        <f t="shared" ref="O36:P40" si="16">AU21</f>
        <v>3733</v>
      </c>
      <c r="P36" s="90">
        <f t="shared" si="16"/>
        <v>67559</v>
      </c>
      <c r="Q36" s="91">
        <f>IF(ISNUMBER(C36),IF(C36=0," -",O36*100/C36)," -")</f>
        <v>99.81283422459893</v>
      </c>
      <c r="R36" s="91">
        <f>IF(ISNUMBER(C36),IF(C36=0," -",D36*10/C36)," -")</f>
        <v>170.55347593582889</v>
      </c>
      <c r="S36" s="91">
        <f>IF(ISNUMBER(O36),IF(O36=0," -",P36*10/O36)," -")</f>
        <v>180.97776587195284</v>
      </c>
      <c r="T36" s="92">
        <f>IF(ISNUMBER(R36),IF(R36=0," -",S36/R36)," -")</f>
        <v>1.0611203605140602</v>
      </c>
      <c r="U36" s="90">
        <f>AJ123</f>
        <v>587627</v>
      </c>
      <c r="V36" s="90">
        <f>AJ72</f>
        <v>627424</v>
      </c>
      <c r="W36" s="90">
        <f>AK123</f>
        <v>10366628</v>
      </c>
      <c r="X36" s="90">
        <f>AK72</f>
        <v>11109851</v>
      </c>
      <c r="Y36" s="93">
        <f>IF(ISNUMBER(T36),W36*T36," -")</f>
        <v>11000240.04067515</v>
      </c>
      <c r="Z36" s="93">
        <f>IF(ISNUMBER(AG36),W36*AG36," -")</f>
        <v>10979651.356107043</v>
      </c>
      <c r="AA36" s="91">
        <f>IF(ISNUMBER(BI21),IF(BI21=0," -",BJ21*10/BI21)," -")</f>
        <v>188.8579795021962</v>
      </c>
      <c r="AB36" s="91">
        <f>IF(ISNUMBER(O36),IF(O36=0," -",P36*10/O36)," -")</f>
        <v>180.97776587195284</v>
      </c>
      <c r="AC36" s="142">
        <f>IF(BN21="","-",BN21)</f>
        <v>66.141520504529907</v>
      </c>
      <c r="AD36" s="112">
        <f>IF(ISNUMBER(N36),IF(N36=0," -",O36/N36)," -")</f>
        <v>155.54166666666666</v>
      </c>
      <c r="AE36" s="18"/>
      <c r="AF36" s="42">
        <f>IF(ISNUMBER(C36),IF(C36=0," -",O36/C36)," -")</f>
        <v>0.99812834224598934</v>
      </c>
      <c r="AG36" s="43">
        <f>IF(ISNUMBER(T36),IF(ISNUMBER(AF36),T36*AF36," -")," -")</f>
        <v>1.0591343063633656</v>
      </c>
      <c r="AI36" s="1" t="s">
        <v>31</v>
      </c>
      <c r="AJ36" s="11" t="s">
        <v>158</v>
      </c>
      <c r="AK36" s="12" t="s">
        <v>189</v>
      </c>
      <c r="AL36" s="17">
        <v>3584</v>
      </c>
      <c r="AM36" s="28">
        <v>67323</v>
      </c>
      <c r="AO36" s="1" t="s">
        <v>31</v>
      </c>
      <c r="AP36" s="33" t="s">
        <v>189</v>
      </c>
      <c r="AQ36" s="52">
        <v>1</v>
      </c>
      <c r="AR36" s="27">
        <v>17</v>
      </c>
      <c r="AS36" s="27">
        <v>1</v>
      </c>
      <c r="AT36" s="27">
        <v>2</v>
      </c>
      <c r="AU36" s="27">
        <v>3599</v>
      </c>
      <c r="AV36" s="27">
        <v>65080</v>
      </c>
      <c r="AW36" s="28"/>
      <c r="AY36" s="1" t="s">
        <v>31</v>
      </c>
      <c r="AZ36" s="33" t="s">
        <v>189</v>
      </c>
      <c r="BA36" s="17">
        <v>30</v>
      </c>
      <c r="BB36" s="27">
        <v>0</v>
      </c>
      <c r="BC36" s="27">
        <v>0</v>
      </c>
      <c r="BD36" s="27">
        <v>0</v>
      </c>
      <c r="BE36" s="28">
        <v>0</v>
      </c>
      <c r="BG36" s="1" t="s">
        <v>31</v>
      </c>
      <c r="BH36" s="33" t="s">
        <v>189</v>
      </c>
      <c r="BI36" s="17">
        <v>3599</v>
      </c>
      <c r="BJ36" s="28">
        <v>65080</v>
      </c>
      <c r="BL36" s="124" t="s">
        <v>189</v>
      </c>
      <c r="BM36" s="125" t="s">
        <v>235</v>
      </c>
      <c r="BN36" s="121">
        <v>59.488295995310395</v>
      </c>
    </row>
    <row r="37" spans="1:66" ht="17.100000000000001" customHeight="1" x14ac:dyDescent="0.15">
      <c r="A37" s="105" t="s">
        <v>17</v>
      </c>
      <c r="B37" s="90">
        <f>BA22</f>
        <v>61</v>
      </c>
      <c r="C37" s="90">
        <f t="shared" si="13"/>
        <v>12544</v>
      </c>
      <c r="D37" s="90">
        <f t="shared" si="13"/>
        <v>141349</v>
      </c>
      <c r="E37" s="91">
        <f>IF(ISNUMBER(C37),IF(C37=0," -",D37*10/C37)," -")</f>
        <v>112.68255739795919</v>
      </c>
      <c r="F37" s="90">
        <f t="shared" si="14"/>
        <v>0</v>
      </c>
      <c r="G37" s="90">
        <f t="shared" si="14"/>
        <v>0</v>
      </c>
      <c r="H37" s="90">
        <f t="shared" si="14"/>
        <v>0</v>
      </c>
      <c r="I37" s="90">
        <f t="shared" si="14"/>
        <v>0</v>
      </c>
      <c r="J37" s="90">
        <f t="shared" si="15"/>
        <v>0</v>
      </c>
      <c r="K37" s="90">
        <f t="shared" si="15"/>
        <v>0</v>
      </c>
      <c r="L37" s="90">
        <f t="shared" si="15"/>
        <v>1</v>
      </c>
      <c r="M37" s="90">
        <f t="shared" si="15"/>
        <v>4000</v>
      </c>
      <c r="N37" s="90">
        <f>B37-SUM(F37:I37)</f>
        <v>61</v>
      </c>
      <c r="O37" s="90">
        <f t="shared" si="16"/>
        <v>8544</v>
      </c>
      <c r="P37" s="90">
        <f t="shared" si="16"/>
        <v>142349</v>
      </c>
      <c r="Q37" s="91">
        <f>IF(ISNUMBER(C37),IF(C37=0," -",O37*100/C37)," -")</f>
        <v>68.112244897959187</v>
      </c>
      <c r="R37" s="91">
        <f>IF(ISNUMBER(C37),IF(C37=0," -",D37*10/C37)," -")</f>
        <v>112.68255739795919</v>
      </c>
      <c r="S37" s="91">
        <f>IF(ISNUMBER(O37),IF(O37=0," -",P37*10/O37)," -")</f>
        <v>166.60697565543072</v>
      </c>
      <c r="T37" s="92">
        <f>IF(ISNUMBER(R37),IF(R37=0," -",S37/R37)," -")</f>
        <v>1.478551601087891</v>
      </c>
      <c r="U37" s="90">
        <f>AJ124</f>
        <v>634638</v>
      </c>
      <c r="V37" s="90">
        <f>AJ73</f>
        <v>701718</v>
      </c>
      <c r="W37" s="90">
        <f>AK124</f>
        <v>10980684</v>
      </c>
      <c r="X37" s="90">
        <f>AK73</f>
        <v>12137369</v>
      </c>
      <c r="Y37" s="93">
        <f>IF(ISNUMBER(T37),W37*T37," -")</f>
        <v>16235507.909240186</v>
      </c>
      <c r="Z37" s="93">
        <f>IF(ISNUMBER(AG37),W37*AG37," -")</f>
        <v>11058368.907569209</v>
      </c>
      <c r="AA37" s="91">
        <f>IF(ISNUMBER(BI22),IF(BI22=0," -",BJ22*10/BI22)," -")</f>
        <v>166.29267718389451</v>
      </c>
      <c r="AB37" s="91">
        <f>IF(ISNUMBER(O37),IF(O37=0," -",P37*10/O37)," -")</f>
        <v>166.60697565543072</v>
      </c>
      <c r="AC37" s="142">
        <f>IF(BN22="","-",BN22)</f>
        <v>54.194813043516049</v>
      </c>
      <c r="AD37" s="112">
        <f>IF(ISNUMBER(N37),IF(N37=0," -",O37/N37)," -")</f>
        <v>140.0655737704918</v>
      </c>
      <c r="AE37" s="18"/>
      <c r="AF37" s="42">
        <f>IF(ISNUMBER(C37),IF(C37=0," -",O37/C37)," -")</f>
        <v>0.68112244897959184</v>
      </c>
      <c r="AG37" s="43">
        <f>IF(ISNUMBER(T37),IF(ISNUMBER(AF37),T37*AF37," -")," -")</f>
        <v>1.0070746874756809</v>
      </c>
      <c r="AI37" s="1" t="s">
        <v>32</v>
      </c>
      <c r="AJ37" s="5" t="s">
        <v>158</v>
      </c>
      <c r="AK37" s="6" t="s">
        <v>190</v>
      </c>
      <c r="AL37" s="14">
        <v>2985</v>
      </c>
      <c r="AM37" s="22">
        <v>56887</v>
      </c>
      <c r="AO37" s="1" t="s">
        <v>32</v>
      </c>
      <c r="AP37" s="30" t="s">
        <v>190</v>
      </c>
      <c r="AQ37" s="49">
        <v>2</v>
      </c>
      <c r="AR37" s="21">
        <v>2</v>
      </c>
      <c r="AS37" s="21">
        <v>0</v>
      </c>
      <c r="AT37" s="21">
        <v>0</v>
      </c>
      <c r="AU37" s="21">
        <v>2987</v>
      </c>
      <c r="AV37" s="21">
        <v>61781</v>
      </c>
      <c r="AW37" s="22"/>
      <c r="AY37" s="1" t="s">
        <v>32</v>
      </c>
      <c r="AZ37" s="30" t="s">
        <v>190</v>
      </c>
      <c r="BA37" s="14">
        <v>24</v>
      </c>
      <c r="BB37" s="21">
        <v>0</v>
      </c>
      <c r="BC37" s="21">
        <v>0</v>
      </c>
      <c r="BD37" s="21">
        <v>0</v>
      </c>
      <c r="BE37" s="22">
        <v>0</v>
      </c>
      <c r="BG37" s="1" t="s">
        <v>32</v>
      </c>
      <c r="BH37" s="30" t="s">
        <v>190</v>
      </c>
      <c r="BI37" s="14">
        <v>2384</v>
      </c>
      <c r="BJ37" s="22">
        <v>44351</v>
      </c>
      <c r="BL37" s="126" t="s">
        <v>190</v>
      </c>
      <c r="BM37" s="127" t="s">
        <v>236</v>
      </c>
      <c r="BN37" s="122">
        <v>49.200466606143422</v>
      </c>
    </row>
    <row r="38" spans="1:66" ht="17.100000000000001" customHeight="1" x14ac:dyDescent="0.15">
      <c r="A38" s="105" t="s">
        <v>18</v>
      </c>
      <c r="B38" s="90">
        <f>BA23</f>
        <v>38</v>
      </c>
      <c r="C38" s="90">
        <f t="shared" si="13"/>
        <v>4576</v>
      </c>
      <c r="D38" s="90">
        <f t="shared" si="13"/>
        <v>73377</v>
      </c>
      <c r="E38" s="91">
        <f>IF(ISNUMBER(C38),IF(C38=0," -",D38*10/C38)," -")</f>
        <v>160.35183566433565</v>
      </c>
      <c r="F38" s="90">
        <f t="shared" si="14"/>
        <v>1</v>
      </c>
      <c r="G38" s="90">
        <f t="shared" si="14"/>
        <v>1</v>
      </c>
      <c r="H38" s="90">
        <f t="shared" si="14"/>
        <v>0</v>
      </c>
      <c r="I38" s="90">
        <f t="shared" si="14"/>
        <v>0</v>
      </c>
      <c r="J38" s="90">
        <f t="shared" si="15"/>
        <v>0</v>
      </c>
      <c r="K38" s="90">
        <f t="shared" si="15"/>
        <v>0</v>
      </c>
      <c r="L38" s="90">
        <f t="shared" si="15"/>
        <v>1</v>
      </c>
      <c r="M38" s="90">
        <f t="shared" si="15"/>
        <v>42</v>
      </c>
      <c r="N38" s="90">
        <f>B38-SUM(F38:I38)</f>
        <v>36</v>
      </c>
      <c r="O38" s="90">
        <f t="shared" si="16"/>
        <v>4287</v>
      </c>
      <c r="P38" s="90">
        <f t="shared" si="16"/>
        <v>75872</v>
      </c>
      <c r="Q38" s="91">
        <f>IF(ISNUMBER(C38),IF(C38=0," -",O38*100/C38)," -")</f>
        <v>93.68444055944056</v>
      </c>
      <c r="R38" s="91">
        <f>IF(ISNUMBER(C38),IF(C38=0," -",D38*10/C38)," -")</f>
        <v>160.35183566433565</v>
      </c>
      <c r="S38" s="91">
        <f>IF(ISNUMBER(O38),IF(O38=0," -",P38*10/O38)," -")</f>
        <v>176.98157219500817</v>
      </c>
      <c r="T38" s="92">
        <f>IF(ISNUMBER(R38),IF(R38=0," -",S38/R38)," -")</f>
        <v>1.1037078026688982</v>
      </c>
      <c r="U38" s="90">
        <f>AJ125</f>
        <v>451630</v>
      </c>
      <c r="V38" s="90">
        <f>AJ74</f>
        <v>495797</v>
      </c>
      <c r="W38" s="90">
        <f>AK125</f>
        <v>7576174</v>
      </c>
      <c r="X38" s="90">
        <f>AK74</f>
        <v>8385673</v>
      </c>
      <c r="Y38" s="93">
        <f>IF(ISNUMBER(T38),W38*T38," -")</f>
        <v>8361882.3581772372</v>
      </c>
      <c r="Z38" s="93">
        <f>IF(ISNUMBER(AG38),W38*AG38," -")</f>
        <v>7833782.707496901</v>
      </c>
      <c r="AA38" s="91">
        <f>IF(ISNUMBER(BI23),IF(BI23=0," -",BJ23*10/BI23)," -")</f>
        <v>179.6670687575392</v>
      </c>
      <c r="AB38" s="91">
        <f>IF(ISNUMBER(O38),IF(O38=0," -",P38*10/O38)," -")</f>
        <v>176.98157219500817</v>
      </c>
      <c r="AC38" s="142">
        <f>IF(BN23="","-",BN23)</f>
        <v>56.036823282706472</v>
      </c>
      <c r="AD38" s="112">
        <f>IF(ISNUMBER(N38),IF(N38=0," -",O38/N38)," -")</f>
        <v>119.08333333333333</v>
      </c>
      <c r="AE38" s="18"/>
      <c r="AF38" s="42">
        <f>IF(ISNUMBER(C38),IF(C38=0," -",O38/C38)," -")</f>
        <v>0.93684440559440563</v>
      </c>
      <c r="AG38" s="43">
        <f>IF(ISNUMBER(T38),IF(ISNUMBER(AF38),T38*AF38," -")," -")</f>
        <v>1.0340024803412515</v>
      </c>
      <c r="AI38" s="1" t="s">
        <v>33</v>
      </c>
      <c r="AJ38" s="5" t="s">
        <v>158</v>
      </c>
      <c r="AK38" s="6" t="s">
        <v>191</v>
      </c>
      <c r="AL38" s="14">
        <v>2757</v>
      </c>
      <c r="AM38" s="22">
        <v>57669</v>
      </c>
      <c r="AO38" s="1" t="s">
        <v>33</v>
      </c>
      <c r="AP38" s="30" t="s">
        <v>191</v>
      </c>
      <c r="AQ38" s="49">
        <v>1</v>
      </c>
      <c r="AR38" s="21">
        <v>28</v>
      </c>
      <c r="AS38" s="21">
        <v>4</v>
      </c>
      <c r="AT38" s="21">
        <v>17</v>
      </c>
      <c r="AU38" s="21">
        <v>2768</v>
      </c>
      <c r="AV38" s="21">
        <v>59791</v>
      </c>
      <c r="AW38" s="22"/>
      <c r="AY38" s="1" t="s">
        <v>33</v>
      </c>
      <c r="AZ38" s="30" t="s">
        <v>191</v>
      </c>
      <c r="BA38" s="14">
        <v>23</v>
      </c>
      <c r="BB38" s="21">
        <v>0</v>
      </c>
      <c r="BC38" s="21">
        <v>0</v>
      </c>
      <c r="BD38" s="21">
        <v>0</v>
      </c>
      <c r="BE38" s="22">
        <v>0</v>
      </c>
      <c r="BG38" s="1" t="s">
        <v>33</v>
      </c>
      <c r="BH38" s="30" t="s">
        <v>191</v>
      </c>
      <c r="BI38" s="14">
        <v>2768</v>
      </c>
      <c r="BJ38" s="22">
        <v>59791</v>
      </c>
      <c r="BL38" s="126" t="s">
        <v>191</v>
      </c>
      <c r="BM38" s="127" t="s">
        <v>237</v>
      </c>
      <c r="BN38" s="122">
        <v>59.628247756228063</v>
      </c>
    </row>
    <row r="39" spans="1:66" ht="17.100000000000001" customHeight="1" x14ac:dyDescent="0.15">
      <c r="A39" s="105" t="s">
        <v>19</v>
      </c>
      <c r="B39" s="90">
        <f>BA24</f>
        <v>27</v>
      </c>
      <c r="C39" s="90">
        <f t="shared" si="13"/>
        <v>3128</v>
      </c>
      <c r="D39" s="90">
        <f t="shared" si="13"/>
        <v>56154</v>
      </c>
      <c r="E39" s="91">
        <f>IF(ISNUMBER(C39),IF(C39=0," -",D39*10/C39)," -")</f>
        <v>179.52046035805625</v>
      </c>
      <c r="F39" s="90">
        <f t="shared" si="14"/>
        <v>0</v>
      </c>
      <c r="G39" s="90">
        <f t="shared" si="14"/>
        <v>0</v>
      </c>
      <c r="H39" s="90">
        <f t="shared" si="14"/>
        <v>0</v>
      </c>
      <c r="I39" s="90">
        <f t="shared" si="14"/>
        <v>0</v>
      </c>
      <c r="J39" s="90">
        <f t="shared" si="15"/>
        <v>1</v>
      </c>
      <c r="K39" s="90">
        <f t="shared" si="15"/>
        <v>5</v>
      </c>
      <c r="L39" s="90">
        <f t="shared" si="15"/>
        <v>0</v>
      </c>
      <c r="M39" s="90">
        <f t="shared" si="15"/>
        <v>0</v>
      </c>
      <c r="N39" s="90">
        <f>B39-SUM(F39:I39)</f>
        <v>27</v>
      </c>
      <c r="O39" s="90">
        <f t="shared" si="16"/>
        <v>3133</v>
      </c>
      <c r="P39" s="90">
        <f t="shared" si="16"/>
        <v>61525</v>
      </c>
      <c r="Q39" s="91">
        <f>IF(ISNUMBER(C39),IF(C39=0," -",O39*100/C39)," -")</f>
        <v>100.15984654731457</v>
      </c>
      <c r="R39" s="91">
        <f>IF(ISNUMBER(C39),IF(C39=0," -",D39*10/C39)," -")</f>
        <v>179.52046035805625</v>
      </c>
      <c r="S39" s="91">
        <f>IF(ISNUMBER(O39),IF(O39=0," -",P39*10/O39)," -")</f>
        <v>196.37727417810405</v>
      </c>
      <c r="T39" s="92">
        <f>IF(ISNUMBER(R39),IF(R39=0," -",S39/R39)," -")</f>
        <v>1.0938991231775288</v>
      </c>
      <c r="U39" s="90">
        <f>AJ126</f>
        <v>356703</v>
      </c>
      <c r="V39" s="90">
        <f>AJ75</f>
        <v>437883</v>
      </c>
      <c r="W39" s="90">
        <f>AK126</f>
        <v>6484503</v>
      </c>
      <c r="X39" s="90">
        <f>AK75</f>
        <v>7933368</v>
      </c>
      <c r="Y39" s="93">
        <f>IF(ISNUMBER(T39),W39*T39," -")</f>
        <v>7093392.1459420547</v>
      </c>
      <c r="Z39" s="93">
        <f>IF(ISNUMBER(AG39),W39*AG39," -")</f>
        <v>7104730.6883748267</v>
      </c>
      <c r="AA39" s="91">
        <f>IF(ISNUMBER(BI24),IF(BI24=0," -",BJ24*10/BI24)," -")</f>
        <v>196.37727417810405</v>
      </c>
      <c r="AB39" s="91">
        <f>IF(ISNUMBER(O39),IF(O39=0," -",P39*10/O39)," -")</f>
        <v>196.37727417810405</v>
      </c>
      <c r="AC39" s="142">
        <f>IF(BN24="","-",BN24)</f>
        <v>54.945752509061386</v>
      </c>
      <c r="AD39" s="112">
        <f>IF(ISNUMBER(N39),IF(N39=0," -",O39/N39)," -")</f>
        <v>116.03703703703704</v>
      </c>
      <c r="AE39" s="18"/>
      <c r="AF39" s="42">
        <f>IF(ISNUMBER(C39),IF(C39=0," -",O39/C39)," -")</f>
        <v>1.0015984654731458</v>
      </c>
      <c r="AG39" s="43">
        <f>IF(ISNUMBER(T39),IF(ISNUMBER(AF39),T39*AF39," -")," -")</f>
        <v>1.0956476831570325</v>
      </c>
      <c r="AI39" s="1" t="s">
        <v>34</v>
      </c>
      <c r="AJ39" s="5" t="s">
        <v>158</v>
      </c>
      <c r="AK39" s="6" t="s">
        <v>192</v>
      </c>
      <c r="AL39" s="14">
        <v>4783</v>
      </c>
      <c r="AM39" s="22">
        <v>85163</v>
      </c>
      <c r="AO39" s="1" t="s">
        <v>34</v>
      </c>
      <c r="AP39" s="30" t="s">
        <v>192</v>
      </c>
      <c r="AQ39" s="49">
        <v>0</v>
      </c>
      <c r="AR39" s="21">
        <v>0</v>
      </c>
      <c r="AS39" s="21">
        <v>0</v>
      </c>
      <c r="AT39" s="21">
        <v>0</v>
      </c>
      <c r="AU39" s="21">
        <v>4783</v>
      </c>
      <c r="AV39" s="21">
        <v>82884</v>
      </c>
      <c r="AW39" s="22"/>
      <c r="AY39" s="1" t="s">
        <v>34</v>
      </c>
      <c r="AZ39" s="30" t="s">
        <v>192</v>
      </c>
      <c r="BA39" s="14">
        <v>38</v>
      </c>
      <c r="BB39" s="21">
        <v>0</v>
      </c>
      <c r="BC39" s="21">
        <v>0</v>
      </c>
      <c r="BD39" s="21">
        <v>0</v>
      </c>
      <c r="BE39" s="22">
        <v>0</v>
      </c>
      <c r="BG39" s="1" t="s">
        <v>34</v>
      </c>
      <c r="BH39" s="30" t="s">
        <v>192</v>
      </c>
      <c r="BI39" s="14">
        <v>4783</v>
      </c>
      <c r="BJ39" s="22">
        <v>82884</v>
      </c>
      <c r="BL39" s="126" t="s">
        <v>192</v>
      </c>
      <c r="BM39" s="127" t="s">
        <v>238</v>
      </c>
      <c r="BN39" s="122">
        <v>60.333477302800972</v>
      </c>
    </row>
    <row r="40" spans="1:66" ht="17.100000000000001" customHeight="1" thickBot="1" x14ac:dyDescent="0.2">
      <c r="A40" s="105" t="s">
        <v>20</v>
      </c>
      <c r="B40" s="90">
        <f>BA25</f>
        <v>98</v>
      </c>
      <c r="C40" s="90">
        <f t="shared" si="13"/>
        <v>13031</v>
      </c>
      <c r="D40" s="90">
        <f t="shared" si="13"/>
        <v>252540</v>
      </c>
      <c r="E40" s="91">
        <f>IF(ISNUMBER(C40),IF(C40=0," -",D40*10/C40)," -")</f>
        <v>193.79940142736552</v>
      </c>
      <c r="F40" s="90">
        <f t="shared" si="14"/>
        <v>0</v>
      </c>
      <c r="G40" s="90">
        <f t="shared" si="14"/>
        <v>1</v>
      </c>
      <c r="H40" s="90">
        <f t="shared" si="14"/>
        <v>0</v>
      </c>
      <c r="I40" s="90">
        <f t="shared" si="14"/>
        <v>0</v>
      </c>
      <c r="J40" s="90">
        <f t="shared" si="15"/>
        <v>1</v>
      </c>
      <c r="K40" s="90">
        <f t="shared" si="15"/>
        <v>5</v>
      </c>
      <c r="L40" s="90">
        <f t="shared" si="15"/>
        <v>1</v>
      </c>
      <c r="M40" s="90">
        <f t="shared" si="15"/>
        <v>10</v>
      </c>
      <c r="N40" s="90">
        <f>B40-SUM(F40:I40)</f>
        <v>97</v>
      </c>
      <c r="O40" s="90">
        <f t="shared" si="16"/>
        <v>12926</v>
      </c>
      <c r="P40" s="90">
        <f t="shared" si="16"/>
        <v>251784</v>
      </c>
      <c r="Q40" s="91">
        <f>IF(ISNUMBER(C40),IF(C40=0," -",O40*100/C40)," -")</f>
        <v>99.1942291458829</v>
      </c>
      <c r="R40" s="91">
        <f>IF(ISNUMBER(C40),IF(C40=0," -",D40*10/C40)," -")</f>
        <v>193.79940142736552</v>
      </c>
      <c r="S40" s="91">
        <f>IF(ISNUMBER(O40),IF(O40=0," -",P40*10/O40)," -")</f>
        <v>194.78879777193254</v>
      </c>
      <c r="T40" s="92">
        <f>IF(ISNUMBER(R40),IF(R40=0," -",S40/R40)," -")</f>
        <v>1.0051052600641692</v>
      </c>
      <c r="U40" s="90">
        <f>AJ127</f>
        <v>878357</v>
      </c>
      <c r="V40" s="90">
        <f>AJ76</f>
        <v>1144566</v>
      </c>
      <c r="W40" s="90">
        <f>AK127</f>
        <v>16523060</v>
      </c>
      <c r="X40" s="90">
        <f>AK76</f>
        <v>21558011</v>
      </c>
      <c r="Y40" s="93">
        <f>IF(ISNUMBER(T40),W40*T40," -")</f>
        <v>16607414.518355872</v>
      </c>
      <c r="Z40" s="93">
        <f>IF(ISNUMBER(AG40),W40*AG40," -")</f>
        <v>16473596.812544547</v>
      </c>
      <c r="AA40" s="91">
        <f>IF(ISNUMBER(BI25),IF(BI25=0," -",BJ25*10/BI25)," -")</f>
        <v>199.12897661939439</v>
      </c>
      <c r="AB40" s="91">
        <f>IF(ISNUMBER(O40),IF(O40=0," -",P40*10/O40)," -")</f>
        <v>194.78879777193254</v>
      </c>
      <c r="AC40" s="142">
        <f>IF(BN25="","-",BN25)</f>
        <v>56.729155425646233</v>
      </c>
      <c r="AD40" s="112">
        <f>IF(ISNUMBER(N40),IF(N40=0," -",O40/N40)," -")</f>
        <v>133.25773195876289</v>
      </c>
      <c r="AE40" s="18"/>
      <c r="AF40" s="42">
        <f>IF(ISNUMBER(C40),IF(C40=0," -",O40/C40)," -")</f>
        <v>0.99194229145882895</v>
      </c>
      <c r="AG40" s="43">
        <f>IF(ISNUMBER(T40),IF(ISNUMBER(AF40),T40*AF40," -")," -")</f>
        <v>0.99700641482537422</v>
      </c>
      <c r="AI40" s="1" t="s">
        <v>35</v>
      </c>
      <c r="AJ40" s="7" t="s">
        <v>158</v>
      </c>
      <c r="AK40" s="8" t="s">
        <v>193</v>
      </c>
      <c r="AL40" s="15">
        <v>2234</v>
      </c>
      <c r="AM40" s="24">
        <v>36961</v>
      </c>
      <c r="AO40" s="1" t="s">
        <v>35</v>
      </c>
      <c r="AP40" s="31" t="s">
        <v>193</v>
      </c>
      <c r="AQ40" s="50">
        <v>1</v>
      </c>
      <c r="AR40" s="23">
        <v>14</v>
      </c>
      <c r="AS40" s="23">
        <v>2</v>
      </c>
      <c r="AT40" s="23">
        <v>13</v>
      </c>
      <c r="AU40" s="23">
        <v>2235</v>
      </c>
      <c r="AV40" s="23">
        <v>38480</v>
      </c>
      <c r="AW40" s="24"/>
      <c r="AY40" s="1" t="s">
        <v>35</v>
      </c>
      <c r="AZ40" s="31" t="s">
        <v>193</v>
      </c>
      <c r="BA40" s="15">
        <v>17</v>
      </c>
      <c r="BB40" s="23">
        <v>0</v>
      </c>
      <c r="BC40" s="23">
        <v>0</v>
      </c>
      <c r="BD40" s="23">
        <v>0</v>
      </c>
      <c r="BE40" s="24">
        <v>0</v>
      </c>
      <c r="BG40" s="1" t="s">
        <v>35</v>
      </c>
      <c r="BH40" s="31" t="s">
        <v>193</v>
      </c>
      <c r="BI40" s="15">
        <v>2235</v>
      </c>
      <c r="BJ40" s="24">
        <v>38480</v>
      </c>
      <c r="BL40" s="128" t="s">
        <v>193</v>
      </c>
      <c r="BM40" s="129" t="s">
        <v>239</v>
      </c>
      <c r="BN40" s="123">
        <v>27.475215823729904</v>
      </c>
    </row>
    <row r="41" spans="1:66" ht="17.100000000000001" customHeight="1" x14ac:dyDescent="0.15">
      <c r="A41" s="105"/>
      <c r="B41" s="90"/>
      <c r="C41" s="90"/>
      <c r="D41" s="90"/>
      <c r="E41" s="93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3"/>
      <c r="R41" s="93"/>
      <c r="S41" s="93"/>
      <c r="T41" s="93"/>
      <c r="U41" s="90"/>
      <c r="V41" s="90"/>
      <c r="W41" s="90"/>
      <c r="X41" s="94"/>
      <c r="Y41" s="96"/>
      <c r="Z41" s="96"/>
      <c r="AA41" s="96"/>
      <c r="AB41" s="96"/>
      <c r="AC41" s="142"/>
      <c r="AD41" s="113"/>
      <c r="AE41" s="18"/>
      <c r="AF41" s="40"/>
      <c r="AG41" s="41"/>
      <c r="AI41" s="1" t="s">
        <v>36</v>
      </c>
      <c r="AJ41" s="3" t="s">
        <v>158</v>
      </c>
      <c r="AK41" s="4" t="s">
        <v>194</v>
      </c>
      <c r="AL41" s="13">
        <v>5405</v>
      </c>
      <c r="AM41" s="20">
        <v>100092</v>
      </c>
      <c r="AO41" s="1" t="s">
        <v>36</v>
      </c>
      <c r="AP41" s="29" t="s">
        <v>194</v>
      </c>
      <c r="AQ41" s="48">
        <v>0</v>
      </c>
      <c r="AR41" s="19">
        <v>0</v>
      </c>
      <c r="AS41" s="19">
        <v>1</v>
      </c>
      <c r="AT41" s="19">
        <v>1</v>
      </c>
      <c r="AU41" s="19">
        <v>5404</v>
      </c>
      <c r="AV41" s="19">
        <v>100122</v>
      </c>
      <c r="AW41" s="20"/>
      <c r="AY41" s="1" t="s">
        <v>36</v>
      </c>
      <c r="AZ41" s="29" t="s">
        <v>194</v>
      </c>
      <c r="BA41" s="13">
        <v>41</v>
      </c>
      <c r="BB41" s="19">
        <v>0</v>
      </c>
      <c r="BC41" s="19">
        <v>0</v>
      </c>
      <c r="BD41" s="19">
        <v>0</v>
      </c>
      <c r="BE41" s="20">
        <v>0</v>
      </c>
      <c r="BG41" s="1" t="s">
        <v>36</v>
      </c>
      <c r="BH41" s="29" t="s">
        <v>194</v>
      </c>
      <c r="BI41" s="13">
        <v>5017</v>
      </c>
      <c r="BJ41" s="20">
        <v>94822</v>
      </c>
      <c r="BL41" s="130" t="s">
        <v>194</v>
      </c>
      <c r="BM41" s="131" t="s">
        <v>240</v>
      </c>
      <c r="BN41" s="132">
        <v>54.727483251257524</v>
      </c>
    </row>
    <row r="42" spans="1:66" ht="17.100000000000001" customHeight="1" x14ac:dyDescent="0.15">
      <c r="A42" s="105" t="s">
        <v>21</v>
      </c>
      <c r="B42" s="90">
        <f>BA26</f>
        <v>84</v>
      </c>
      <c r="C42" s="90">
        <f t="shared" ref="C42:D46" si="17">AL26</f>
        <v>10233</v>
      </c>
      <c r="D42" s="90">
        <f t="shared" si="17"/>
        <v>176334</v>
      </c>
      <c r="E42" s="91">
        <f>IF(ISNUMBER(C42),IF(C42=0," -",D42*10/C42)," -")</f>
        <v>172.3189680445617</v>
      </c>
      <c r="F42" s="90">
        <f t="shared" ref="F42:I46" si="18">BB26</f>
        <v>0</v>
      </c>
      <c r="G42" s="90">
        <f t="shared" si="18"/>
        <v>1</v>
      </c>
      <c r="H42" s="90">
        <f t="shared" si="18"/>
        <v>0</v>
      </c>
      <c r="I42" s="90">
        <f t="shared" si="18"/>
        <v>0</v>
      </c>
      <c r="J42" s="90">
        <f t="shared" ref="J42:M46" si="19">AQ26</f>
        <v>6</v>
      </c>
      <c r="K42" s="90">
        <f t="shared" si="19"/>
        <v>353</v>
      </c>
      <c r="L42" s="90">
        <f t="shared" si="19"/>
        <v>3</v>
      </c>
      <c r="M42" s="90">
        <f t="shared" si="19"/>
        <v>39</v>
      </c>
      <c r="N42" s="90">
        <f>B42-SUM(F42:I42)</f>
        <v>83</v>
      </c>
      <c r="O42" s="90">
        <f t="shared" ref="O42:P46" si="20">AU26</f>
        <v>10403</v>
      </c>
      <c r="P42" s="90">
        <f t="shared" si="20"/>
        <v>198048</v>
      </c>
      <c r="Q42" s="91">
        <f>IF(ISNUMBER(C42),IF(C42=0," -",O42*100/C42)," -")</f>
        <v>101.66129189875892</v>
      </c>
      <c r="R42" s="91">
        <f>IF(ISNUMBER(C42),IF(C42=0," -",D42*10/C42)," -")</f>
        <v>172.3189680445617</v>
      </c>
      <c r="S42" s="91">
        <f>IF(ISNUMBER(O42),IF(O42=0," -",P42*10/O42)," -")</f>
        <v>190.37585311929251</v>
      </c>
      <c r="T42" s="92">
        <f>IF(ISNUMBER(R42),IF(R42=0," -",S42/R42)," -")</f>
        <v>1.1047875650581966</v>
      </c>
      <c r="U42" s="90">
        <f>AJ128</f>
        <v>918126</v>
      </c>
      <c r="V42" s="90">
        <f>AJ77</f>
        <v>1059118</v>
      </c>
      <c r="W42" s="90">
        <f>AK128</f>
        <v>15573540</v>
      </c>
      <c r="X42" s="90">
        <f>AK77</f>
        <v>18069243</v>
      </c>
      <c r="Y42" s="93">
        <f>IF(ISNUMBER(T42),W42*T42," -")</f>
        <v>17205453.335936427</v>
      </c>
      <c r="Z42" s="93">
        <f>IF(ISNUMBER(AG42),W42*AG42," -")</f>
        <v>17491286.138351087</v>
      </c>
      <c r="AA42" s="91">
        <f>IF(ISNUMBER(BI26),IF(BI26=0," -",BJ26*10/BI26)," -")</f>
        <v>190.49398170438133</v>
      </c>
      <c r="AB42" s="91">
        <f>IF(ISNUMBER(O42),IF(O42=0," -",P42*10/O42)," -")</f>
        <v>190.37585311929251</v>
      </c>
      <c r="AC42" s="142">
        <f>IF(BN26="","-",BN26)</f>
        <v>60.917594714067455</v>
      </c>
      <c r="AD42" s="112">
        <f>IF(ISNUMBER(N42),IF(N42=0," -",O42/N42)," -")</f>
        <v>125.33734939759036</v>
      </c>
      <c r="AE42" s="18"/>
      <c r="AF42" s="42">
        <f>IF(ISNUMBER(C42),IF(C42=0," -",O42/C42)," -")</f>
        <v>1.0166129189875892</v>
      </c>
      <c r="AG42" s="43">
        <f>IF(ISNUMBER(T42),IF(ISNUMBER(AF42),T42*AF42," -")," -")</f>
        <v>1.1231413113750044</v>
      </c>
      <c r="AI42" s="1" t="s">
        <v>37</v>
      </c>
      <c r="AJ42" s="5" t="s">
        <v>158</v>
      </c>
      <c r="AK42" s="6" t="s">
        <v>195</v>
      </c>
      <c r="AL42" s="14">
        <v>5141</v>
      </c>
      <c r="AM42" s="22">
        <v>92427</v>
      </c>
      <c r="AO42" s="1" t="s">
        <v>37</v>
      </c>
      <c r="AP42" s="30" t="s">
        <v>195</v>
      </c>
      <c r="AQ42" s="49">
        <v>4</v>
      </c>
      <c r="AR42" s="21">
        <v>7</v>
      </c>
      <c r="AS42" s="21">
        <v>2</v>
      </c>
      <c r="AT42" s="21">
        <v>14</v>
      </c>
      <c r="AU42" s="21">
        <v>5134</v>
      </c>
      <c r="AV42" s="21">
        <v>96344</v>
      </c>
      <c r="AW42" s="22"/>
      <c r="AY42" s="1" t="s">
        <v>37</v>
      </c>
      <c r="AZ42" s="30" t="s">
        <v>195</v>
      </c>
      <c r="BA42" s="14">
        <v>40</v>
      </c>
      <c r="BB42" s="21">
        <v>0</v>
      </c>
      <c r="BC42" s="21">
        <v>0</v>
      </c>
      <c r="BD42" s="21">
        <v>0</v>
      </c>
      <c r="BE42" s="22">
        <v>0</v>
      </c>
      <c r="BG42" s="1" t="s">
        <v>37</v>
      </c>
      <c r="BH42" s="30" t="s">
        <v>195</v>
      </c>
      <c r="BI42" s="14">
        <v>4863</v>
      </c>
      <c r="BJ42" s="22">
        <v>89924</v>
      </c>
      <c r="BL42" s="126" t="s">
        <v>195</v>
      </c>
      <c r="BM42" s="127" t="s">
        <v>241</v>
      </c>
      <c r="BN42" s="122">
        <v>54.301325561895332</v>
      </c>
    </row>
    <row r="43" spans="1:66" ht="17.100000000000001" customHeight="1" x14ac:dyDescent="0.15">
      <c r="A43" s="105" t="s">
        <v>22</v>
      </c>
      <c r="B43" s="90">
        <f>BA27</f>
        <v>136</v>
      </c>
      <c r="C43" s="90">
        <f t="shared" si="17"/>
        <v>16282</v>
      </c>
      <c r="D43" s="90">
        <f t="shared" si="17"/>
        <v>296083</v>
      </c>
      <c r="E43" s="91">
        <f>IF(ISNUMBER(C43),IF(C43=0," -",D43*10/C43)," -")</f>
        <v>181.84682471440854</v>
      </c>
      <c r="F43" s="90">
        <f t="shared" si="18"/>
        <v>0</v>
      </c>
      <c r="G43" s="90">
        <f t="shared" si="18"/>
        <v>1</v>
      </c>
      <c r="H43" s="90">
        <f t="shared" si="18"/>
        <v>0</v>
      </c>
      <c r="I43" s="90">
        <f t="shared" si="18"/>
        <v>0</v>
      </c>
      <c r="J43" s="90">
        <f t="shared" si="19"/>
        <v>7</v>
      </c>
      <c r="K43" s="90">
        <f t="shared" si="19"/>
        <v>225</v>
      </c>
      <c r="L43" s="90">
        <f t="shared" si="19"/>
        <v>0</v>
      </c>
      <c r="M43" s="90">
        <f t="shared" si="19"/>
        <v>0</v>
      </c>
      <c r="N43" s="90">
        <f>B43-SUM(F43:I43)</f>
        <v>135</v>
      </c>
      <c r="O43" s="90">
        <f t="shared" si="20"/>
        <v>16182</v>
      </c>
      <c r="P43" s="90">
        <f t="shared" si="20"/>
        <v>298488</v>
      </c>
      <c r="Q43" s="91">
        <f>IF(ISNUMBER(C43),IF(C43=0," -",O43*100/C43)," -")</f>
        <v>99.385824837243575</v>
      </c>
      <c r="R43" s="91">
        <f>IF(ISNUMBER(C43),IF(C43=0," -",D43*10/C43)," -")</f>
        <v>181.84682471440854</v>
      </c>
      <c r="S43" s="91">
        <f>IF(ISNUMBER(O43),IF(O43=0," -",P43*10/O43)," -")</f>
        <v>184.45680385613645</v>
      </c>
      <c r="T43" s="92">
        <f>IF(ISNUMBER(R43),IF(R43=0," -",S43/R43)," -")</f>
        <v>1.014352624225509</v>
      </c>
      <c r="U43" s="90">
        <f>AJ129</f>
        <v>1687513</v>
      </c>
      <c r="V43" s="90">
        <f>AJ78</f>
        <v>1791631</v>
      </c>
      <c r="W43" s="90">
        <f>AK129</f>
        <v>29770350</v>
      </c>
      <c r="X43" s="90">
        <f>AK78</f>
        <v>31663187</v>
      </c>
      <c r="Y43" s="93">
        <f>IF(ISNUMBER(T43),W43*T43," -")</f>
        <v>30197632.646611881</v>
      </c>
      <c r="Z43" s="93">
        <f>IF(ISNUMBER(AG43),W43*AG43," -")</f>
        <v>30012166.287155967</v>
      </c>
      <c r="AA43" s="91">
        <f>IF(ISNUMBER(BI27),IF(BI27=0," -",BJ27*10/BI27)," -")</f>
        <v>184.56336390647203</v>
      </c>
      <c r="AB43" s="91">
        <f>IF(ISNUMBER(O43),IF(O43=0," -",P43*10/O43)," -")</f>
        <v>184.45680385613645</v>
      </c>
      <c r="AC43" s="142">
        <f>IF(BN27="","-",BN27)</f>
        <v>52.460521673451879</v>
      </c>
      <c r="AD43" s="112">
        <f>IF(ISNUMBER(N43),IF(N43=0," -",O43/N43)," -")</f>
        <v>119.86666666666666</v>
      </c>
      <c r="AE43" s="18"/>
      <c r="AF43" s="42">
        <f>IF(ISNUMBER(C43),IF(C43=0," -",O43/C43)," -")</f>
        <v>0.99385824837243586</v>
      </c>
      <c r="AG43" s="43">
        <f>IF(ISNUMBER(T43),IF(ISNUMBER(AF43),T43*AF43," -")," -")</f>
        <v>1.008122722344748</v>
      </c>
      <c r="AI43" s="1" t="s">
        <v>38</v>
      </c>
      <c r="AJ43" s="5" t="s">
        <v>158</v>
      </c>
      <c r="AK43" s="6" t="s">
        <v>196</v>
      </c>
      <c r="AL43" s="14">
        <v>4110</v>
      </c>
      <c r="AM43" s="22">
        <v>68585</v>
      </c>
      <c r="AO43" s="1" t="s">
        <v>38</v>
      </c>
      <c r="AP43" s="30" t="s">
        <v>196</v>
      </c>
      <c r="AQ43" s="49">
        <v>2</v>
      </c>
      <c r="AR43" s="21">
        <v>152</v>
      </c>
      <c r="AS43" s="21">
        <v>2</v>
      </c>
      <c r="AT43" s="21">
        <v>56</v>
      </c>
      <c r="AU43" s="21">
        <v>4206</v>
      </c>
      <c r="AV43" s="21">
        <v>71738</v>
      </c>
      <c r="AW43" s="22"/>
      <c r="AY43" s="1" t="s">
        <v>38</v>
      </c>
      <c r="AZ43" s="30" t="s">
        <v>196</v>
      </c>
      <c r="BA43" s="14">
        <v>32</v>
      </c>
      <c r="BB43" s="21">
        <v>0</v>
      </c>
      <c r="BC43" s="21">
        <v>0</v>
      </c>
      <c r="BD43" s="21">
        <v>0</v>
      </c>
      <c r="BE43" s="22">
        <v>0</v>
      </c>
      <c r="BG43" s="1" t="s">
        <v>38</v>
      </c>
      <c r="BH43" s="30" t="s">
        <v>196</v>
      </c>
      <c r="BI43" s="14">
        <v>3822</v>
      </c>
      <c r="BJ43" s="22">
        <v>66492</v>
      </c>
      <c r="BL43" s="126" t="s">
        <v>196</v>
      </c>
      <c r="BM43" s="127" t="s">
        <v>242</v>
      </c>
      <c r="BN43" s="122">
        <v>46.378255851180306</v>
      </c>
    </row>
    <row r="44" spans="1:66" ht="17.100000000000001" customHeight="1" x14ac:dyDescent="0.15">
      <c r="A44" s="105" t="s">
        <v>23</v>
      </c>
      <c r="B44" s="90">
        <f>BA28</f>
        <v>148</v>
      </c>
      <c r="C44" s="90">
        <f t="shared" si="17"/>
        <v>17434</v>
      </c>
      <c r="D44" s="90">
        <f t="shared" si="17"/>
        <v>311358</v>
      </c>
      <c r="E44" s="91">
        <f>IF(ISNUMBER(C44),IF(C44=0," -",D44*10/C44)," -")</f>
        <v>178.59240564414364</v>
      </c>
      <c r="F44" s="90">
        <f t="shared" si="18"/>
        <v>0</v>
      </c>
      <c r="G44" s="90">
        <f t="shared" si="18"/>
        <v>0</v>
      </c>
      <c r="H44" s="90">
        <f t="shared" si="18"/>
        <v>0</v>
      </c>
      <c r="I44" s="90">
        <f t="shared" si="18"/>
        <v>0</v>
      </c>
      <c r="J44" s="90">
        <f t="shared" si="19"/>
        <v>6</v>
      </c>
      <c r="K44" s="90">
        <f t="shared" si="19"/>
        <v>42</v>
      </c>
      <c r="L44" s="90">
        <f t="shared" si="19"/>
        <v>5</v>
      </c>
      <c r="M44" s="90">
        <f t="shared" si="19"/>
        <v>72</v>
      </c>
      <c r="N44" s="90">
        <f>B44-SUM(F44:I44)</f>
        <v>148</v>
      </c>
      <c r="O44" s="90">
        <f t="shared" si="20"/>
        <v>17404</v>
      </c>
      <c r="P44" s="90">
        <f t="shared" si="20"/>
        <v>321669</v>
      </c>
      <c r="Q44" s="91">
        <f>IF(ISNUMBER(C44),IF(C44=0," -",O44*100/C44)," -")</f>
        <v>99.827922450384307</v>
      </c>
      <c r="R44" s="91">
        <f>IF(ISNUMBER(C44),IF(C44=0," -",D44*10/C44)," -")</f>
        <v>178.59240564414364</v>
      </c>
      <c r="S44" s="91">
        <f>IF(ISNUMBER(O44),IF(O44=0," -",P44*10/O44)," -")</f>
        <v>184.82475293036083</v>
      </c>
      <c r="T44" s="92">
        <f>IF(ISNUMBER(R44),IF(R44=0," -",S44/R44)," -")</f>
        <v>1.0348970453908075</v>
      </c>
      <c r="U44" s="90">
        <f>AJ130</f>
        <v>3689555</v>
      </c>
      <c r="V44" s="90">
        <f>AJ79</f>
        <v>3944048</v>
      </c>
      <c r="W44" s="90">
        <f>AK130</f>
        <v>64927055</v>
      </c>
      <c r="X44" s="90">
        <f>AK79</f>
        <v>69371738</v>
      </c>
      <c r="Y44" s="93">
        <f>IF(ISNUMBER(T44),W44*T44," -")</f>
        <v>67192817.385426462</v>
      </c>
      <c r="Z44" s="93">
        <f>IF(ISNUMBER(AG44),W44*AG44," -")</f>
        <v>67077193.631751865</v>
      </c>
      <c r="AA44" s="91">
        <f>IF(ISNUMBER(BI28),IF(BI28=0," -",BJ28*10/BI28)," -")</f>
        <v>184.00820061801758</v>
      </c>
      <c r="AB44" s="91">
        <f>IF(ISNUMBER(O44),IF(O44=0," -",P44*10/O44)," -")</f>
        <v>184.82475293036083</v>
      </c>
      <c r="AC44" s="142">
        <f>IF(BN28="","-",BN28)</f>
        <v>51.228681120300017</v>
      </c>
      <c r="AD44" s="112">
        <f>IF(ISNUMBER(N44),IF(N44=0," -",O44/N44)," -")</f>
        <v>117.5945945945946</v>
      </c>
      <c r="AE44" s="18"/>
      <c r="AF44" s="42">
        <f>IF(ISNUMBER(C44),IF(C44=0," -",O44/C44)," -")</f>
        <v>0.9982792245038431</v>
      </c>
      <c r="AG44" s="43">
        <f>IF(ISNUMBER(T44),IF(ISNUMBER(AF44),T44*AF44," -")," -")</f>
        <v>1.0331162199140538</v>
      </c>
      <c r="AI44" s="1" t="s">
        <v>39</v>
      </c>
      <c r="AJ44" s="5" t="s">
        <v>158</v>
      </c>
      <c r="AK44" s="6" t="s">
        <v>197</v>
      </c>
      <c r="AL44" s="14">
        <v>2243</v>
      </c>
      <c r="AM44" s="22">
        <v>39748</v>
      </c>
      <c r="AO44" s="1" t="s">
        <v>39</v>
      </c>
      <c r="AP44" s="30" t="s">
        <v>197</v>
      </c>
      <c r="AQ44" s="49">
        <v>0</v>
      </c>
      <c r="AR44" s="21">
        <v>0</v>
      </c>
      <c r="AS44" s="21">
        <v>0</v>
      </c>
      <c r="AT44" s="21">
        <v>0</v>
      </c>
      <c r="AU44" s="21">
        <v>2243</v>
      </c>
      <c r="AV44" s="21">
        <v>37157</v>
      </c>
      <c r="AW44" s="22"/>
      <c r="AY44" s="1" t="s">
        <v>39</v>
      </c>
      <c r="AZ44" s="30" t="s">
        <v>197</v>
      </c>
      <c r="BA44" s="14">
        <v>19</v>
      </c>
      <c r="BB44" s="21">
        <v>0</v>
      </c>
      <c r="BC44" s="21">
        <v>0</v>
      </c>
      <c r="BD44" s="21">
        <v>0</v>
      </c>
      <c r="BE44" s="22">
        <v>0</v>
      </c>
      <c r="BG44" s="1" t="s">
        <v>39</v>
      </c>
      <c r="BH44" s="30" t="s">
        <v>197</v>
      </c>
      <c r="BI44" s="14">
        <v>2075</v>
      </c>
      <c r="BJ44" s="22">
        <v>34960</v>
      </c>
      <c r="BL44" s="126" t="s">
        <v>197</v>
      </c>
      <c r="BM44" s="127" t="s">
        <v>243</v>
      </c>
      <c r="BN44" s="122">
        <v>33.986297181393269</v>
      </c>
    </row>
    <row r="45" spans="1:66" ht="17.100000000000001" customHeight="1" thickBot="1" x14ac:dyDescent="0.2">
      <c r="A45" s="105" t="s">
        <v>24</v>
      </c>
      <c r="B45" s="90">
        <f>BA29</f>
        <v>33</v>
      </c>
      <c r="C45" s="90">
        <f t="shared" si="17"/>
        <v>3678</v>
      </c>
      <c r="D45" s="90">
        <f t="shared" si="17"/>
        <v>76358</v>
      </c>
      <c r="E45" s="91">
        <f>IF(ISNUMBER(C45),IF(C45=0," -",D45*10/C45)," -")</f>
        <v>207.6073953235454</v>
      </c>
      <c r="F45" s="90">
        <f t="shared" si="18"/>
        <v>0</v>
      </c>
      <c r="G45" s="90">
        <f t="shared" si="18"/>
        <v>0</v>
      </c>
      <c r="H45" s="90">
        <f t="shared" si="18"/>
        <v>0</v>
      </c>
      <c r="I45" s="90">
        <f t="shared" si="18"/>
        <v>0</v>
      </c>
      <c r="J45" s="90">
        <f t="shared" si="19"/>
        <v>4</v>
      </c>
      <c r="K45" s="90">
        <f t="shared" si="19"/>
        <v>126</v>
      </c>
      <c r="L45" s="90">
        <f t="shared" si="19"/>
        <v>3</v>
      </c>
      <c r="M45" s="90">
        <f t="shared" si="19"/>
        <v>16</v>
      </c>
      <c r="N45" s="90">
        <f>B45-SUM(F45:I45)</f>
        <v>33</v>
      </c>
      <c r="O45" s="90">
        <f t="shared" si="20"/>
        <v>3788</v>
      </c>
      <c r="P45" s="90">
        <f t="shared" si="20"/>
        <v>79810</v>
      </c>
      <c r="Q45" s="91">
        <f>IF(ISNUMBER(C45),IF(C45=0," -",O45*100/C45)," -")</f>
        <v>102.99075584556824</v>
      </c>
      <c r="R45" s="91">
        <f>IF(ISNUMBER(C45),IF(C45=0," -",D45*10/C45)," -")</f>
        <v>207.6073953235454</v>
      </c>
      <c r="S45" s="91">
        <f>IF(ISNUMBER(O45),IF(O45=0," -",P45*10/O45)," -")</f>
        <v>210.69165786694825</v>
      </c>
      <c r="T45" s="92">
        <f>IF(ISNUMBER(R45),IF(R45=0," -",S45/R45)," -")</f>
        <v>1.0148562267668557</v>
      </c>
      <c r="U45" s="90">
        <f>AJ131</f>
        <v>728118</v>
      </c>
      <c r="V45" s="90">
        <f>AJ80</f>
        <v>841157</v>
      </c>
      <c r="W45" s="90">
        <f>AK131</f>
        <v>13324940</v>
      </c>
      <c r="X45" s="90">
        <f>AK80</f>
        <v>15402691</v>
      </c>
      <c r="Y45" s="93">
        <f>IF(ISNUMBER(T45),W45*T45," -")</f>
        <v>13522898.330294747</v>
      </c>
      <c r="Z45" s="93">
        <f>IF(ISNUMBER(AG45),W45*AG45," -")</f>
        <v>13927335.202598287</v>
      </c>
      <c r="AA45" s="91">
        <f>IF(ISNUMBER(BI29),IF(BI29=0," -",BJ29*10/BI29)," -")</f>
        <v>212.73825872013182</v>
      </c>
      <c r="AB45" s="91">
        <f>IF(ISNUMBER(O45),IF(O45=0," -",P45*10/O45)," -")</f>
        <v>210.69165786694825</v>
      </c>
      <c r="AC45" s="142">
        <f>IF(BN29="","-",BN29)</f>
        <v>46.589108572248719</v>
      </c>
      <c r="AD45" s="112">
        <f>IF(ISNUMBER(N45),IF(N45=0," -",O45/N45)," -")</f>
        <v>114.78787878787878</v>
      </c>
      <c r="AE45" s="18"/>
      <c r="AF45" s="42">
        <f>IF(ISNUMBER(C45),IF(C45=0," -",O45/C45)," -")</f>
        <v>1.0299075584556825</v>
      </c>
      <c r="AG45" s="43">
        <f>IF(ISNUMBER(T45),IF(ISNUMBER(AF45),T45*AF45," -")," -")</f>
        <v>1.0452080986929988</v>
      </c>
      <c r="AI45" s="1" t="s">
        <v>40</v>
      </c>
      <c r="AJ45" s="9" t="s">
        <v>158</v>
      </c>
      <c r="AK45" s="10" t="s">
        <v>198</v>
      </c>
      <c r="AL45" s="16">
        <v>18671</v>
      </c>
      <c r="AM45" s="26">
        <v>324311</v>
      </c>
      <c r="AO45" s="1" t="s">
        <v>40</v>
      </c>
      <c r="AP45" s="32" t="s">
        <v>198</v>
      </c>
      <c r="AQ45" s="51">
        <v>0</v>
      </c>
      <c r="AR45" s="25">
        <v>0</v>
      </c>
      <c r="AS45" s="25">
        <v>0</v>
      </c>
      <c r="AT45" s="25">
        <v>0</v>
      </c>
      <c r="AU45" s="25">
        <v>18383</v>
      </c>
      <c r="AV45" s="25">
        <v>314985</v>
      </c>
      <c r="AW45" s="26"/>
      <c r="AY45" s="1" t="s">
        <v>40</v>
      </c>
      <c r="AZ45" s="32" t="s">
        <v>198</v>
      </c>
      <c r="BA45" s="16">
        <v>144</v>
      </c>
      <c r="BB45" s="25">
        <v>0</v>
      </c>
      <c r="BC45" s="25">
        <v>3</v>
      </c>
      <c r="BD45" s="25">
        <v>0</v>
      </c>
      <c r="BE45" s="26">
        <v>0</v>
      </c>
      <c r="BG45" s="1" t="s">
        <v>40</v>
      </c>
      <c r="BH45" s="32" t="s">
        <v>198</v>
      </c>
      <c r="BI45" s="16">
        <v>17132</v>
      </c>
      <c r="BJ45" s="26">
        <v>280025</v>
      </c>
      <c r="BL45" s="133" t="s">
        <v>198</v>
      </c>
      <c r="BM45" s="134" t="s">
        <v>244</v>
      </c>
      <c r="BN45" s="135">
        <v>51.031241707312908</v>
      </c>
    </row>
    <row r="46" spans="1:66" ht="17.100000000000001" customHeight="1" x14ac:dyDescent="0.15">
      <c r="A46" s="105" t="s">
        <v>25</v>
      </c>
      <c r="B46" s="90">
        <f>BA30</f>
        <v>67</v>
      </c>
      <c r="C46" s="90">
        <f t="shared" si="17"/>
        <v>8319</v>
      </c>
      <c r="D46" s="90">
        <f t="shared" si="17"/>
        <v>149597</v>
      </c>
      <c r="E46" s="91">
        <f>IF(ISNUMBER(C46),IF(C46=0," -",D46*10/C46)," -")</f>
        <v>179.82570020435148</v>
      </c>
      <c r="F46" s="90">
        <f t="shared" si="18"/>
        <v>0</v>
      </c>
      <c r="G46" s="90">
        <f t="shared" si="18"/>
        <v>0</v>
      </c>
      <c r="H46" s="90">
        <f t="shared" si="18"/>
        <v>0</v>
      </c>
      <c r="I46" s="90">
        <f t="shared" si="18"/>
        <v>0</v>
      </c>
      <c r="J46" s="90">
        <f t="shared" si="19"/>
        <v>4</v>
      </c>
      <c r="K46" s="90">
        <f t="shared" si="19"/>
        <v>217</v>
      </c>
      <c r="L46" s="90">
        <f t="shared" si="19"/>
        <v>2</v>
      </c>
      <c r="M46" s="90">
        <f t="shared" si="19"/>
        <v>8</v>
      </c>
      <c r="N46" s="90">
        <f>B46-SUM(F46:I46)</f>
        <v>67</v>
      </c>
      <c r="O46" s="90">
        <f t="shared" si="20"/>
        <v>8528</v>
      </c>
      <c r="P46" s="90">
        <f t="shared" si="20"/>
        <v>158609</v>
      </c>
      <c r="Q46" s="91">
        <f>IF(ISNUMBER(C46),IF(C46=0," -",O46*100/C46)," -")</f>
        <v>102.51232119245101</v>
      </c>
      <c r="R46" s="91">
        <f>IF(ISNUMBER(C46),IF(C46=0," -",D46*10/C46)," -")</f>
        <v>179.82570020435148</v>
      </c>
      <c r="S46" s="91">
        <f>IF(ISNUMBER(O46),IF(O46=0," -",P46*10/O46)," -")</f>
        <v>185.98616322701687</v>
      </c>
      <c r="T46" s="92">
        <f>IF(ISNUMBER(R46),IF(R46=0," -",S46/R46)," -")</f>
        <v>1.0342579676634915</v>
      </c>
      <c r="U46" s="90">
        <f>AJ132</f>
        <v>664097</v>
      </c>
      <c r="V46" s="90">
        <f>AJ81</f>
        <v>706194</v>
      </c>
      <c r="W46" s="90">
        <f>AK132</f>
        <v>10755271</v>
      </c>
      <c r="X46" s="90">
        <f>AK81</f>
        <v>11395318</v>
      </c>
      <c r="Y46" s="93">
        <f>IF(ISNUMBER(T46),W46*T46," -")</f>
        <v>11123724.726130089</v>
      </c>
      <c r="Z46" s="93">
        <f>IF(ISNUMBER(AG46),W46*AG46," -")</f>
        <v>11403188.419814568</v>
      </c>
      <c r="AA46" s="91">
        <f>IF(ISNUMBER(BI30),IF(BI30=0," -",BJ30*10/BI30)," -")</f>
        <v>186.3744019138756</v>
      </c>
      <c r="AB46" s="91">
        <f>IF(ISNUMBER(O46),IF(O46=0," -",P46*10/O46)," -")</f>
        <v>185.98616322701687</v>
      </c>
      <c r="AC46" s="142">
        <f>IF(BN30="","-",BN30)</f>
        <v>55.124937838066757</v>
      </c>
      <c r="AD46" s="112">
        <f>IF(ISNUMBER(N46),IF(N46=0," -",O46/N46)," -")</f>
        <v>127.28358208955224</v>
      </c>
      <c r="AE46" s="18"/>
      <c r="AF46" s="42">
        <f>IF(ISNUMBER(C46),IF(C46=0," -",O46/C46)," -")</f>
        <v>1.0251232119245102</v>
      </c>
      <c r="AG46" s="43">
        <f>IF(ISNUMBER(T46),IF(ISNUMBER(AF46),T46*AF46," -")," -")</f>
        <v>1.0602418497697146</v>
      </c>
      <c r="AI46" s="1" t="s">
        <v>41</v>
      </c>
      <c r="AJ46" s="11" t="s">
        <v>158</v>
      </c>
      <c r="AK46" s="12" t="s">
        <v>199</v>
      </c>
      <c r="AL46" s="17">
        <v>5202</v>
      </c>
      <c r="AM46" s="28">
        <v>87641</v>
      </c>
      <c r="AO46" s="1" t="s">
        <v>41</v>
      </c>
      <c r="AP46" s="33" t="s">
        <v>199</v>
      </c>
      <c r="AQ46" s="52">
        <v>1</v>
      </c>
      <c r="AR46" s="27">
        <v>33</v>
      </c>
      <c r="AS46" s="27">
        <v>0</v>
      </c>
      <c r="AT46" s="27">
        <v>0</v>
      </c>
      <c r="AU46" s="27">
        <v>5235</v>
      </c>
      <c r="AV46" s="27">
        <v>87728</v>
      </c>
      <c r="AW46" s="28"/>
      <c r="AY46" s="1" t="s">
        <v>41</v>
      </c>
      <c r="AZ46" s="33" t="s">
        <v>199</v>
      </c>
      <c r="BA46" s="17">
        <v>42</v>
      </c>
      <c r="BB46" s="27">
        <v>0</v>
      </c>
      <c r="BC46" s="27">
        <v>0</v>
      </c>
      <c r="BD46" s="27">
        <v>0</v>
      </c>
      <c r="BE46" s="28">
        <v>0</v>
      </c>
      <c r="BG46" s="1" t="s">
        <v>41</v>
      </c>
      <c r="BH46" s="33" t="s">
        <v>199</v>
      </c>
      <c r="BI46" s="17">
        <v>5083</v>
      </c>
      <c r="BJ46" s="28">
        <v>85648</v>
      </c>
      <c r="BL46" s="124" t="s">
        <v>199</v>
      </c>
      <c r="BM46" s="125" t="s">
        <v>245</v>
      </c>
      <c r="BN46" s="121">
        <v>50.930056690492478</v>
      </c>
    </row>
    <row r="47" spans="1:66" ht="17.100000000000001" customHeight="1" x14ac:dyDescent="0.15">
      <c r="A47" s="105"/>
      <c r="B47" s="90"/>
      <c r="C47" s="90"/>
      <c r="D47" s="90"/>
      <c r="E47" s="93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3"/>
      <c r="R47" s="93"/>
      <c r="S47" s="93"/>
      <c r="T47" s="93"/>
      <c r="U47" s="90"/>
      <c r="V47" s="90"/>
      <c r="W47" s="90"/>
      <c r="X47" s="94"/>
      <c r="Y47" s="96"/>
      <c r="Z47" s="96"/>
      <c r="AA47" s="96"/>
      <c r="AB47" s="96"/>
      <c r="AC47" s="142"/>
      <c r="AD47" s="113"/>
      <c r="AE47" s="18"/>
      <c r="AF47" s="40"/>
      <c r="AG47" s="41"/>
      <c r="AI47" s="1" t="s">
        <v>42</v>
      </c>
      <c r="AJ47" s="5" t="s">
        <v>158</v>
      </c>
      <c r="AK47" s="6" t="s">
        <v>200</v>
      </c>
      <c r="AL47" s="14">
        <v>7957</v>
      </c>
      <c r="AM47" s="22">
        <v>110889</v>
      </c>
      <c r="AO47" s="1" t="s">
        <v>42</v>
      </c>
      <c r="AP47" s="30" t="s">
        <v>200</v>
      </c>
      <c r="AQ47" s="49">
        <v>0</v>
      </c>
      <c r="AR47" s="21">
        <v>0</v>
      </c>
      <c r="AS47" s="21">
        <v>1</v>
      </c>
      <c r="AT47" s="21">
        <v>26</v>
      </c>
      <c r="AU47" s="21">
        <v>7851</v>
      </c>
      <c r="AV47" s="21">
        <v>118556</v>
      </c>
      <c r="AW47" s="22"/>
      <c r="AY47" s="1" t="s">
        <v>42</v>
      </c>
      <c r="AZ47" s="30" t="s">
        <v>200</v>
      </c>
      <c r="BA47" s="14">
        <v>51</v>
      </c>
      <c r="BB47" s="21">
        <v>0</v>
      </c>
      <c r="BC47" s="21">
        <v>0</v>
      </c>
      <c r="BD47" s="21">
        <v>0</v>
      </c>
      <c r="BE47" s="22">
        <v>1</v>
      </c>
      <c r="BG47" s="1" t="s">
        <v>42</v>
      </c>
      <c r="BH47" s="30" t="s">
        <v>200</v>
      </c>
      <c r="BI47" s="14">
        <v>5094</v>
      </c>
      <c r="BJ47" s="22">
        <v>92844</v>
      </c>
      <c r="BL47" s="126" t="s">
        <v>200</v>
      </c>
      <c r="BM47" s="127" t="s">
        <v>246</v>
      </c>
      <c r="BN47" s="122">
        <v>47.804476772460461</v>
      </c>
    </row>
    <row r="48" spans="1:66" ht="17.100000000000001" customHeight="1" x14ac:dyDescent="0.15">
      <c r="A48" s="105" t="s">
        <v>26</v>
      </c>
      <c r="B48" s="90">
        <f>BA31</f>
        <v>51</v>
      </c>
      <c r="C48" s="90">
        <f t="shared" ref="C48:D52" si="21">AL31</f>
        <v>5879</v>
      </c>
      <c r="D48" s="90">
        <f t="shared" si="21"/>
        <v>119754</v>
      </c>
      <c r="E48" s="91">
        <f>IF(ISNUMBER(C48),IF(C48=0," -",D48*10/C48)," -")</f>
        <v>203.69790780745024</v>
      </c>
      <c r="F48" s="90">
        <f t="shared" ref="F48:I52" si="22">BB31</f>
        <v>0</v>
      </c>
      <c r="G48" s="90">
        <f t="shared" si="22"/>
        <v>0</v>
      </c>
      <c r="H48" s="90">
        <f t="shared" si="22"/>
        <v>0</v>
      </c>
      <c r="I48" s="90">
        <f t="shared" si="22"/>
        <v>0</v>
      </c>
      <c r="J48" s="90">
        <f t="shared" ref="J48:M52" si="23">AQ31</f>
        <v>0</v>
      </c>
      <c r="K48" s="90">
        <f t="shared" si="23"/>
        <v>0</v>
      </c>
      <c r="L48" s="90">
        <f t="shared" si="23"/>
        <v>1</v>
      </c>
      <c r="M48" s="90">
        <f t="shared" si="23"/>
        <v>2</v>
      </c>
      <c r="N48" s="90">
        <f>B48-SUM(F48:I48)</f>
        <v>51</v>
      </c>
      <c r="O48" s="90">
        <f t="shared" ref="O48:P52" si="24">AU31</f>
        <v>5877</v>
      </c>
      <c r="P48" s="90">
        <f t="shared" si="24"/>
        <v>119538</v>
      </c>
      <c r="Q48" s="91">
        <f>IF(ISNUMBER(C48),IF(C48=0," -",O48*100/C48)," -")</f>
        <v>99.965980608947106</v>
      </c>
      <c r="R48" s="91">
        <f>IF(ISNUMBER(C48),IF(C48=0," -",D48*10/C48)," -")</f>
        <v>203.69790780745024</v>
      </c>
      <c r="S48" s="91">
        <f>IF(ISNUMBER(O48),IF(O48=0," -",P48*10/O48)," -")</f>
        <v>203.39969372128638</v>
      </c>
      <c r="T48" s="92">
        <f>IF(ISNUMBER(R48),IF(R48=0," -",S48/R48)," -")</f>
        <v>0.99853599828602191</v>
      </c>
      <c r="U48" s="90">
        <f>AJ133</f>
        <v>807142</v>
      </c>
      <c r="V48" s="90">
        <f>AJ82</f>
        <v>841446</v>
      </c>
      <c r="W48" s="90">
        <f>AK133</f>
        <v>13806487</v>
      </c>
      <c r="X48" s="90">
        <f>AK82</f>
        <v>14392144</v>
      </c>
      <c r="Y48" s="93">
        <f>IF(ISNUMBER(T48),W48*T48," -")</f>
        <v>13786274.279367983</v>
      </c>
      <c r="Z48" s="93">
        <f>IF(ISNUMBER(AG48),W48*AG48," -")</f>
        <v>13781584.272809261</v>
      </c>
      <c r="AA48" s="91">
        <f>IF(ISNUMBER(BI31),IF(BI31=0," -",BJ31*10/BI31)," -")</f>
        <v>204.40582191780823</v>
      </c>
      <c r="AB48" s="91">
        <f>IF(ISNUMBER(O48),IF(O48=0," -",P48*10/O48)," -")</f>
        <v>203.39969372128638</v>
      </c>
      <c r="AC48" s="142">
        <f>IF(BN31="","-",BN31)</f>
        <v>61.310955305793733</v>
      </c>
      <c r="AD48" s="112">
        <f>IF(ISNUMBER(N48),IF(N48=0," -",O48/N48)," -")</f>
        <v>115.23529411764706</v>
      </c>
      <c r="AE48" s="18"/>
      <c r="AF48" s="42">
        <f>IF(ISNUMBER(C48),IF(C48=0," -",O48/C48)," -")</f>
        <v>0.99965980608947103</v>
      </c>
      <c r="AG48" s="43">
        <f>IF(ISNUMBER(T48),IF(ISNUMBER(AF48),T48*AF48," -")," -")</f>
        <v>0.99819630241996105</v>
      </c>
      <c r="AI48" s="1" t="s">
        <v>43</v>
      </c>
      <c r="AJ48" s="5" t="s">
        <v>158</v>
      </c>
      <c r="AK48" s="6" t="s">
        <v>201</v>
      </c>
      <c r="AL48" s="14">
        <v>10273</v>
      </c>
      <c r="AM48" s="22">
        <v>178937</v>
      </c>
      <c r="AO48" s="1" t="s">
        <v>43</v>
      </c>
      <c r="AP48" s="30" t="s">
        <v>201</v>
      </c>
      <c r="AQ48" s="49">
        <v>2</v>
      </c>
      <c r="AR48" s="21">
        <v>18</v>
      </c>
      <c r="AS48" s="21">
        <v>1</v>
      </c>
      <c r="AT48" s="21">
        <v>11</v>
      </c>
      <c r="AU48" s="21">
        <v>9809</v>
      </c>
      <c r="AV48" s="21">
        <v>176268</v>
      </c>
      <c r="AW48" s="22"/>
      <c r="AY48" s="1" t="s">
        <v>43</v>
      </c>
      <c r="AZ48" s="30" t="s">
        <v>201</v>
      </c>
      <c r="BA48" s="14">
        <v>94</v>
      </c>
      <c r="BB48" s="21">
        <v>2</v>
      </c>
      <c r="BC48" s="21">
        <v>3</v>
      </c>
      <c r="BD48" s="21">
        <v>0</v>
      </c>
      <c r="BE48" s="22">
        <v>0</v>
      </c>
      <c r="BG48" s="1" t="s">
        <v>43</v>
      </c>
      <c r="BH48" s="30" t="s">
        <v>201</v>
      </c>
      <c r="BI48" s="14">
        <v>9511</v>
      </c>
      <c r="BJ48" s="22">
        <v>171208</v>
      </c>
      <c r="BL48" s="126" t="s">
        <v>201</v>
      </c>
      <c r="BM48" s="127" t="s">
        <v>247</v>
      </c>
      <c r="BN48" s="122">
        <v>49.422955998426836</v>
      </c>
    </row>
    <row r="49" spans="1:66" ht="17.100000000000001" customHeight="1" x14ac:dyDescent="0.15">
      <c r="A49" s="105" t="s">
        <v>27</v>
      </c>
      <c r="B49" s="90">
        <f>BA32</f>
        <v>29</v>
      </c>
      <c r="C49" s="90">
        <f t="shared" si="21"/>
        <v>3575</v>
      </c>
      <c r="D49" s="90">
        <f t="shared" si="21"/>
        <v>61424</v>
      </c>
      <c r="E49" s="91">
        <f>IF(ISNUMBER(C49),IF(C49=0," -",D49*10/C49)," -")</f>
        <v>171.8153846153846</v>
      </c>
      <c r="F49" s="90">
        <f t="shared" si="22"/>
        <v>0</v>
      </c>
      <c r="G49" s="90">
        <f t="shared" si="22"/>
        <v>1</v>
      </c>
      <c r="H49" s="90">
        <f t="shared" si="22"/>
        <v>0</v>
      </c>
      <c r="I49" s="90">
        <f t="shared" si="22"/>
        <v>0</v>
      </c>
      <c r="J49" s="90">
        <f t="shared" si="23"/>
        <v>1</v>
      </c>
      <c r="K49" s="90">
        <f t="shared" si="23"/>
        <v>21</v>
      </c>
      <c r="L49" s="90">
        <f t="shared" si="23"/>
        <v>1</v>
      </c>
      <c r="M49" s="90">
        <f t="shared" si="23"/>
        <v>6</v>
      </c>
      <c r="N49" s="90">
        <f>B49-SUM(F49:I49)</f>
        <v>28</v>
      </c>
      <c r="O49" s="90">
        <f t="shared" si="24"/>
        <v>3545</v>
      </c>
      <c r="P49" s="90">
        <f t="shared" si="24"/>
        <v>67783</v>
      </c>
      <c r="Q49" s="91">
        <f>IF(ISNUMBER(C49),IF(C49=0," -",O49*100/C49)," -")</f>
        <v>99.16083916083916</v>
      </c>
      <c r="R49" s="91">
        <f>IF(ISNUMBER(C49),IF(C49=0," -",D49*10/C49)," -")</f>
        <v>171.8153846153846</v>
      </c>
      <c r="S49" s="91">
        <f>IF(ISNUMBER(O49),IF(O49=0," -",P49*10/O49)," -")</f>
        <v>191.20733427362484</v>
      </c>
      <c r="T49" s="92">
        <f>IF(ISNUMBER(R49),IF(R49=0," -",S49/R49)," -")</f>
        <v>1.1128650365137549</v>
      </c>
      <c r="U49" s="90">
        <f>AJ134</f>
        <v>2712908</v>
      </c>
      <c r="V49" s="90">
        <f>AJ83</f>
        <v>2778237</v>
      </c>
      <c r="W49" s="90">
        <f>AK134</f>
        <v>43284239</v>
      </c>
      <c r="X49" s="90">
        <f>AK83</f>
        <v>44309440</v>
      </c>
      <c r="Y49" s="93">
        <f>IF(ISNUMBER(T49),W49*T49," -")</f>
        <v>48169516.215205096</v>
      </c>
      <c r="Z49" s="93">
        <f>IF(ISNUMBER(AG49),W49*AG49," -")</f>
        <v>47765296.498713866</v>
      </c>
      <c r="AA49" s="91">
        <f>IF(ISNUMBER(BI32),IF(BI32=0," -",BJ32*10/BI32)," -")</f>
        <v>191.20733427362484</v>
      </c>
      <c r="AB49" s="91">
        <f>IF(ISNUMBER(O49),IF(O49=0," -",P49*10/O49)," -")</f>
        <v>191.20733427362484</v>
      </c>
      <c r="AC49" s="142">
        <f>IF(BN32="","-",BN32)</f>
        <v>65.145304477219156</v>
      </c>
      <c r="AD49" s="112">
        <f>IF(ISNUMBER(N49),IF(N49=0," -",O49/N49)," -")</f>
        <v>126.60714285714286</v>
      </c>
      <c r="AE49" s="18"/>
      <c r="AF49" s="42">
        <f>IF(ISNUMBER(C49),IF(C49=0," -",O49/C49)," -")</f>
        <v>0.99160839160839165</v>
      </c>
      <c r="AG49" s="43">
        <f>IF(ISNUMBER(T49),IF(ISNUMBER(AF49),T49*AF49," -")," -")</f>
        <v>1.1035263089346186</v>
      </c>
      <c r="AI49" s="1" t="s">
        <v>44</v>
      </c>
      <c r="AJ49" s="5" t="s">
        <v>158</v>
      </c>
      <c r="AK49" s="6" t="s">
        <v>202</v>
      </c>
      <c r="AL49" s="14">
        <v>8047</v>
      </c>
      <c r="AM49" s="22">
        <v>134635</v>
      </c>
      <c r="AO49" s="1" t="s">
        <v>44</v>
      </c>
      <c r="AP49" s="30" t="s">
        <v>202</v>
      </c>
      <c r="AQ49" s="49">
        <v>1</v>
      </c>
      <c r="AR49" s="21">
        <v>175</v>
      </c>
      <c r="AS49" s="21">
        <v>1</v>
      </c>
      <c r="AT49" s="21">
        <v>1000</v>
      </c>
      <c r="AU49" s="21">
        <v>6601</v>
      </c>
      <c r="AV49" s="21">
        <v>122993</v>
      </c>
      <c r="AW49" s="22"/>
      <c r="AY49" s="1" t="s">
        <v>44</v>
      </c>
      <c r="AZ49" s="30" t="s">
        <v>202</v>
      </c>
      <c r="BA49" s="14">
        <v>54</v>
      </c>
      <c r="BB49" s="21">
        <v>6</v>
      </c>
      <c r="BC49" s="21">
        <v>0</v>
      </c>
      <c r="BD49" s="21">
        <v>0</v>
      </c>
      <c r="BE49" s="22">
        <v>0</v>
      </c>
      <c r="BG49" s="1" t="s">
        <v>44</v>
      </c>
      <c r="BH49" s="30" t="s">
        <v>202</v>
      </c>
      <c r="BI49" s="14">
        <v>5361</v>
      </c>
      <c r="BJ49" s="22">
        <v>80893</v>
      </c>
      <c r="BL49" s="126" t="s">
        <v>202</v>
      </c>
      <c r="BM49" s="127" t="s">
        <v>248</v>
      </c>
      <c r="BN49" s="122">
        <v>49.017288931246668</v>
      </c>
    </row>
    <row r="50" spans="1:66" ht="17.100000000000001" customHeight="1" thickBot="1" x14ac:dyDescent="0.2">
      <c r="A50" s="105" t="s">
        <v>28</v>
      </c>
      <c r="B50" s="90">
        <f>BA33</f>
        <v>40</v>
      </c>
      <c r="C50" s="90">
        <f t="shared" si="21"/>
        <v>4727</v>
      </c>
      <c r="D50" s="90">
        <f t="shared" si="21"/>
        <v>74700</v>
      </c>
      <c r="E50" s="91">
        <f>IF(ISNUMBER(C50),IF(C50=0," -",D50*10/C50)," -")</f>
        <v>158.02834778929554</v>
      </c>
      <c r="F50" s="90">
        <f t="shared" si="22"/>
        <v>1</v>
      </c>
      <c r="G50" s="90">
        <f t="shared" si="22"/>
        <v>0</v>
      </c>
      <c r="H50" s="90">
        <f t="shared" si="22"/>
        <v>0</v>
      </c>
      <c r="I50" s="90">
        <f t="shared" si="22"/>
        <v>0</v>
      </c>
      <c r="J50" s="90">
        <f t="shared" si="23"/>
        <v>2</v>
      </c>
      <c r="K50" s="90">
        <f t="shared" si="23"/>
        <v>127</v>
      </c>
      <c r="L50" s="90">
        <f t="shared" si="23"/>
        <v>1</v>
      </c>
      <c r="M50" s="90">
        <f t="shared" si="23"/>
        <v>11</v>
      </c>
      <c r="N50" s="90">
        <f>B50-SUM(F50:I50)</f>
        <v>39</v>
      </c>
      <c r="O50" s="90">
        <f t="shared" si="24"/>
        <v>4732</v>
      </c>
      <c r="P50" s="90">
        <f t="shared" si="24"/>
        <v>76882</v>
      </c>
      <c r="Q50" s="91">
        <f>IF(ISNUMBER(C50),IF(C50=0," -",O50*100/C50)," -")</f>
        <v>100.1057753331923</v>
      </c>
      <c r="R50" s="91">
        <f>IF(ISNUMBER(C50),IF(C50=0," -",D50*10/C50)," -")</f>
        <v>158.02834778929554</v>
      </c>
      <c r="S50" s="91">
        <f>IF(ISNUMBER(O50),IF(O50=0," -",P50*10/O50)," -")</f>
        <v>162.47252747252747</v>
      </c>
      <c r="T50" s="92">
        <f>IF(ISNUMBER(R50),IF(R50=0," -",S50/R50)," -")</f>
        <v>1.0281226738455653</v>
      </c>
      <c r="U50" s="90">
        <f>AJ135</f>
        <v>1797068</v>
      </c>
      <c r="V50" s="90">
        <f>AJ84</f>
        <v>1894566</v>
      </c>
      <c r="W50" s="90">
        <f>AK135</f>
        <v>29841208</v>
      </c>
      <c r="X50" s="90">
        <f>AK84</f>
        <v>31502600</v>
      </c>
      <c r="Y50" s="93">
        <f>IF(ISNUMBER(T50),W50*T50," -")</f>
        <v>30680422.559741676</v>
      </c>
      <c r="Z50" s="93">
        <f>IF(ISNUMBER(AG50),W50*AG50," -")</f>
        <v>30712874.878929045</v>
      </c>
      <c r="AA50" s="91">
        <f>IF(ISNUMBER(BI33),IF(BI33=0," -",BJ33*10/BI33)," -")</f>
        <v>162.81653746770027</v>
      </c>
      <c r="AB50" s="91">
        <f>IF(ISNUMBER(O50),IF(O50=0," -",P50*10/O50)," -")</f>
        <v>162.47252747252747</v>
      </c>
      <c r="AC50" s="142">
        <f>IF(BN33="","-",BN33)</f>
        <v>51.366744970071714</v>
      </c>
      <c r="AD50" s="112">
        <f>IF(ISNUMBER(N50),IF(N50=0," -",O50/N50)," -")</f>
        <v>121.33333333333333</v>
      </c>
      <c r="AE50" s="18"/>
      <c r="AF50" s="42">
        <f>IF(ISNUMBER(C50),IF(C50=0," -",O50/C50)," -")</f>
        <v>1.0010577533319229</v>
      </c>
      <c r="AG50" s="43">
        <f>IF(ISNUMBER(T50),IF(ISNUMBER(AF50),T50*AF50," -")," -")</f>
        <v>1.029210174029451</v>
      </c>
      <c r="AI50" s="1" t="s">
        <v>45</v>
      </c>
      <c r="AJ50" s="7" t="s">
        <v>158</v>
      </c>
      <c r="AK50" s="8" t="s">
        <v>203</v>
      </c>
      <c r="AL50" s="15">
        <v>9895</v>
      </c>
      <c r="AM50" s="24">
        <v>148375</v>
      </c>
      <c r="AO50" s="1" t="s">
        <v>45</v>
      </c>
      <c r="AP50" s="31" t="s">
        <v>203</v>
      </c>
      <c r="AQ50" s="50">
        <v>1</v>
      </c>
      <c r="AR50" s="23">
        <v>8</v>
      </c>
      <c r="AS50" s="23">
        <v>1</v>
      </c>
      <c r="AT50" s="23">
        <v>1</v>
      </c>
      <c r="AU50" s="23">
        <v>9751</v>
      </c>
      <c r="AV50" s="23">
        <v>152776</v>
      </c>
      <c r="AW50" s="24"/>
      <c r="AY50" s="1" t="s">
        <v>45</v>
      </c>
      <c r="AZ50" s="31" t="s">
        <v>203</v>
      </c>
      <c r="BA50" s="15">
        <v>89</v>
      </c>
      <c r="BB50" s="23">
        <v>0</v>
      </c>
      <c r="BC50" s="23">
        <v>1</v>
      </c>
      <c r="BD50" s="23">
        <v>0</v>
      </c>
      <c r="BE50" s="24">
        <v>1</v>
      </c>
      <c r="BG50" s="1" t="s">
        <v>45</v>
      </c>
      <c r="BH50" s="31" t="s">
        <v>203</v>
      </c>
      <c r="BI50" s="15">
        <v>9142</v>
      </c>
      <c r="BJ50" s="24">
        <v>146726</v>
      </c>
      <c r="BL50" s="128" t="s">
        <v>203</v>
      </c>
      <c r="BM50" s="129" t="s">
        <v>249</v>
      </c>
      <c r="BN50" s="123">
        <v>42.82706480462052</v>
      </c>
    </row>
    <row r="51" spans="1:66" ht="17.100000000000001" customHeight="1" thickBot="1" x14ac:dyDescent="0.2">
      <c r="A51" s="105" t="s">
        <v>29</v>
      </c>
      <c r="B51" s="90">
        <f>BA34</f>
        <v>18</v>
      </c>
      <c r="C51" s="90">
        <f t="shared" si="21"/>
        <v>1987</v>
      </c>
      <c r="D51" s="90">
        <f t="shared" si="21"/>
        <v>41393</v>
      </c>
      <c r="E51" s="91">
        <f>IF(ISNUMBER(C51),IF(C51=0," -",D51*10/C51)," -")</f>
        <v>208.31907398087569</v>
      </c>
      <c r="F51" s="90">
        <f t="shared" si="22"/>
        <v>0</v>
      </c>
      <c r="G51" s="90">
        <f t="shared" si="22"/>
        <v>0</v>
      </c>
      <c r="H51" s="90">
        <f t="shared" si="22"/>
        <v>0</v>
      </c>
      <c r="I51" s="90">
        <f t="shared" si="22"/>
        <v>0</v>
      </c>
      <c r="J51" s="90">
        <f t="shared" si="23"/>
        <v>1</v>
      </c>
      <c r="K51" s="90">
        <f t="shared" si="23"/>
        <v>36</v>
      </c>
      <c r="L51" s="90">
        <f t="shared" si="23"/>
        <v>1</v>
      </c>
      <c r="M51" s="90">
        <f t="shared" si="23"/>
        <v>1</v>
      </c>
      <c r="N51" s="90">
        <f>B51-SUM(F51:I51)</f>
        <v>18</v>
      </c>
      <c r="O51" s="90">
        <f t="shared" si="24"/>
        <v>2022</v>
      </c>
      <c r="P51" s="90">
        <f t="shared" si="24"/>
        <v>47243</v>
      </c>
      <c r="Q51" s="91">
        <f>IF(ISNUMBER(C51),IF(C51=0," -",O51*100/C51)," -")</f>
        <v>101.76144942123804</v>
      </c>
      <c r="R51" s="91">
        <f>IF(ISNUMBER(C51),IF(C51=0," -",D51*10/C51)," -")</f>
        <v>208.31907398087569</v>
      </c>
      <c r="S51" s="91">
        <f>IF(ISNUMBER(O51),IF(O51=0," -",P51*10/O51)," -")</f>
        <v>233.64490603363006</v>
      </c>
      <c r="T51" s="92">
        <f>IF(ISNUMBER(R51),IF(R51=0," -",S51/R51)," -")</f>
        <v>1.1215723148571568</v>
      </c>
      <c r="U51" s="90">
        <f>AJ136</f>
        <v>398702</v>
      </c>
      <c r="V51" s="90">
        <f>AJ85</f>
        <v>511781</v>
      </c>
      <c r="W51" s="90">
        <f>AK136</f>
        <v>6598963</v>
      </c>
      <c r="X51" s="90">
        <f>AK85</f>
        <v>8429414</v>
      </c>
      <c r="Y51" s="93">
        <f>IF(ISNUMBER(T51),W51*T51," -")</f>
        <v>7401214.2075667279</v>
      </c>
      <c r="Z51" s="93">
        <f>IF(ISNUMBER(AG51),W51*AG51," -")</f>
        <v>7531582.8523904989</v>
      </c>
      <c r="AA51" s="91">
        <f>IF(ISNUMBER(BI34),IF(BI34=0," -",BJ34*10/BI34)," -")</f>
        <v>233.64490603363006</v>
      </c>
      <c r="AB51" s="91">
        <f>IF(ISNUMBER(O51),IF(O51=0," -",P51*10/O51)," -")</f>
        <v>233.64490603363006</v>
      </c>
      <c r="AC51" s="142">
        <f>IF(BN34="","-",BN34)</f>
        <v>50.692366627052294</v>
      </c>
      <c r="AD51" s="112">
        <f>IF(ISNUMBER(N51),IF(N51=0," -",O51/N51)," -")</f>
        <v>112.33333333333333</v>
      </c>
      <c r="AE51" s="18"/>
      <c r="AF51" s="42">
        <f>IF(ISNUMBER(C51),IF(C51=0," -",O51/C51)," -")</f>
        <v>1.0176144942123804</v>
      </c>
      <c r="AG51" s="43">
        <f>IF(ISNUMBER(T51),IF(ISNUMBER(AF51),T51*AF51," -")," -")</f>
        <v>1.1413282439059742</v>
      </c>
      <c r="AI51" s="1" t="s">
        <v>46</v>
      </c>
      <c r="AJ51" s="3" t="s">
        <v>158</v>
      </c>
      <c r="AK51" s="4" t="s">
        <v>204</v>
      </c>
      <c r="AL51" s="13">
        <v>2006</v>
      </c>
      <c r="AM51" s="20">
        <v>36320</v>
      </c>
      <c r="AO51" s="1" t="s">
        <v>46</v>
      </c>
      <c r="AP51" s="29" t="s">
        <v>204</v>
      </c>
      <c r="AQ51" s="48">
        <v>1</v>
      </c>
      <c r="AR51" s="19">
        <v>3</v>
      </c>
      <c r="AS51" s="19">
        <v>4</v>
      </c>
      <c r="AT51" s="19">
        <v>30</v>
      </c>
      <c r="AU51" s="19">
        <v>1890</v>
      </c>
      <c r="AV51" s="19">
        <v>35676</v>
      </c>
      <c r="AW51" s="20"/>
      <c r="AY51" s="1" t="s">
        <v>46</v>
      </c>
      <c r="AZ51" s="29" t="s">
        <v>204</v>
      </c>
      <c r="BA51" s="13">
        <v>19</v>
      </c>
      <c r="BB51" s="19">
        <v>0</v>
      </c>
      <c r="BC51" s="19">
        <v>1</v>
      </c>
      <c r="BD51" s="19">
        <v>0</v>
      </c>
      <c r="BE51" s="20">
        <v>0</v>
      </c>
      <c r="BG51" s="1" t="s">
        <v>46</v>
      </c>
      <c r="BH51" s="29" t="s">
        <v>204</v>
      </c>
      <c r="BI51" s="13">
        <v>1890</v>
      </c>
      <c r="BJ51" s="20">
        <v>35676</v>
      </c>
      <c r="BL51" s="139" t="s">
        <v>204</v>
      </c>
      <c r="BM51" s="140" t="s">
        <v>250</v>
      </c>
      <c r="BN51" s="141">
        <v>56.499366617468183</v>
      </c>
    </row>
    <row r="52" spans="1:66" ht="17.100000000000001" customHeight="1" thickBot="1" x14ac:dyDescent="0.2">
      <c r="A52" s="105" t="s">
        <v>30</v>
      </c>
      <c r="B52" s="90">
        <f>BA35</f>
        <v>27</v>
      </c>
      <c r="C52" s="90">
        <f t="shared" si="21"/>
        <v>3337</v>
      </c>
      <c r="D52" s="90">
        <f t="shared" si="21"/>
        <v>48797</v>
      </c>
      <c r="E52" s="91">
        <f>IF(ISNUMBER(C52),IF(C52=0," -",D52*10/C52)," -")</f>
        <v>146.23014683847768</v>
      </c>
      <c r="F52" s="90">
        <f t="shared" si="22"/>
        <v>0</v>
      </c>
      <c r="G52" s="90">
        <f t="shared" si="22"/>
        <v>0</v>
      </c>
      <c r="H52" s="90">
        <f t="shared" si="22"/>
        <v>0</v>
      </c>
      <c r="I52" s="90">
        <f t="shared" si="22"/>
        <v>0</v>
      </c>
      <c r="J52" s="90">
        <f t="shared" si="23"/>
        <v>0</v>
      </c>
      <c r="K52" s="90">
        <f t="shared" si="23"/>
        <v>0</v>
      </c>
      <c r="L52" s="90">
        <f t="shared" si="23"/>
        <v>0</v>
      </c>
      <c r="M52" s="90">
        <f t="shared" si="23"/>
        <v>0</v>
      </c>
      <c r="N52" s="90">
        <f>B52-SUM(F52:I52)</f>
        <v>27</v>
      </c>
      <c r="O52" s="90">
        <f t="shared" si="24"/>
        <v>3337</v>
      </c>
      <c r="P52" s="90">
        <f t="shared" si="24"/>
        <v>53971</v>
      </c>
      <c r="Q52" s="91">
        <f>IF(ISNUMBER(C52),IF(C52=0," -",O52*100/C52)," -")</f>
        <v>100</v>
      </c>
      <c r="R52" s="91">
        <f>IF(ISNUMBER(C52),IF(C52=0," -",D52*10/C52)," -")</f>
        <v>146.23014683847768</v>
      </c>
      <c r="S52" s="91">
        <f>IF(ISNUMBER(O52),IF(O52=0," -",P52*10/O52)," -")</f>
        <v>161.7350913994606</v>
      </c>
      <c r="T52" s="92">
        <f>IF(ISNUMBER(R52),IF(R52=0," -",S52/R52)," -")</f>
        <v>1.1060311084697829</v>
      </c>
      <c r="U52" s="90">
        <f>AJ137</f>
        <v>345650</v>
      </c>
      <c r="V52" s="90">
        <f>AJ86</f>
        <v>432028</v>
      </c>
      <c r="W52" s="90">
        <f>AK137</f>
        <v>5414513</v>
      </c>
      <c r="X52" s="90">
        <f>AK86</f>
        <v>6904850</v>
      </c>
      <c r="Y52" s="93">
        <f>IF(ISNUMBER(T52),W52*T52," -")</f>
        <v>5988619.81521405</v>
      </c>
      <c r="Z52" s="93">
        <f>IF(ISNUMBER(AG52),W52*AG52," -")</f>
        <v>5988619.81521405</v>
      </c>
      <c r="AA52" s="91">
        <f>IF(ISNUMBER(BI35),IF(BI35=0," -",BJ35*10/BI35)," -")</f>
        <v>157.69925782510487</v>
      </c>
      <c r="AB52" s="91">
        <f>IF(ISNUMBER(O52),IF(O52=0," -",P52*10/O52)," -")</f>
        <v>161.7350913994606</v>
      </c>
      <c r="AC52" s="142">
        <f>IF(BN35="","-",BN35)</f>
        <v>56.048562277518784</v>
      </c>
      <c r="AD52" s="112">
        <f>IF(ISNUMBER(N52),IF(N52=0," -",O52/N52)," -")</f>
        <v>123.5925925925926</v>
      </c>
      <c r="AE52" s="18"/>
      <c r="AF52" s="42">
        <f>IF(ISNUMBER(C52),IF(C52=0," -",O52/C52)," -")</f>
        <v>1</v>
      </c>
      <c r="AG52" s="43">
        <f>IF(ISNUMBER(T52),IF(ISNUMBER(AF52),T52*AF52," -")," -")</f>
        <v>1.1060311084697829</v>
      </c>
      <c r="AI52" s="1" t="s">
        <v>47</v>
      </c>
      <c r="AJ52" s="9" t="s">
        <v>158</v>
      </c>
      <c r="AK52" s="10" t="s">
        <v>205</v>
      </c>
      <c r="AL52" s="16">
        <v>1462</v>
      </c>
      <c r="AM52" s="26">
        <v>26029</v>
      </c>
      <c r="AO52" s="1" t="s">
        <v>47</v>
      </c>
      <c r="AP52" s="32" t="s">
        <v>205</v>
      </c>
      <c r="AQ52" s="51">
        <v>0</v>
      </c>
      <c r="AR52" s="25">
        <v>0</v>
      </c>
      <c r="AS52" s="25">
        <v>0</v>
      </c>
      <c r="AT52" s="25">
        <v>0</v>
      </c>
      <c r="AU52" s="25">
        <v>1254</v>
      </c>
      <c r="AV52" s="25">
        <v>21529</v>
      </c>
      <c r="AW52" s="26"/>
      <c r="AY52" s="1" t="s">
        <v>47</v>
      </c>
      <c r="AZ52" s="32" t="s">
        <v>205</v>
      </c>
      <c r="BA52" s="16">
        <v>14</v>
      </c>
      <c r="BB52" s="25">
        <v>0</v>
      </c>
      <c r="BC52" s="25">
        <v>1</v>
      </c>
      <c r="BD52" s="25">
        <v>0</v>
      </c>
      <c r="BE52" s="26">
        <v>0</v>
      </c>
      <c r="BG52" s="1" t="s">
        <v>47</v>
      </c>
      <c r="BH52" s="32" t="s">
        <v>205</v>
      </c>
      <c r="BI52" s="15">
        <v>1254</v>
      </c>
      <c r="BJ52" s="24">
        <v>21529</v>
      </c>
      <c r="BL52" s="136" t="s">
        <v>205</v>
      </c>
      <c r="BM52" s="137" t="s">
        <v>251</v>
      </c>
      <c r="BN52" s="138">
        <v>53.657574926976565</v>
      </c>
    </row>
    <row r="53" spans="1:66" ht="17.100000000000001" customHeight="1" thickBot="1" x14ac:dyDescent="0.2">
      <c r="A53" s="105"/>
      <c r="B53" s="90"/>
      <c r="C53" s="90"/>
      <c r="D53" s="90"/>
      <c r="E53" s="93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3"/>
      <c r="R53" s="93"/>
      <c r="S53" s="93"/>
      <c r="T53" s="93"/>
      <c r="U53" s="90"/>
      <c r="V53" s="90"/>
      <c r="W53" s="90"/>
      <c r="X53" s="94"/>
      <c r="Y53" s="96"/>
      <c r="Z53" s="96"/>
      <c r="AA53" s="96"/>
      <c r="AB53" s="96"/>
      <c r="AC53" s="142"/>
      <c r="AD53" s="113"/>
      <c r="AE53" s="18"/>
      <c r="AF53" s="40"/>
      <c r="AG53" s="41"/>
      <c r="BG53" s="1" t="s">
        <v>0</v>
      </c>
      <c r="BI53" s="34">
        <f>SUM(BI6:BI52)</f>
        <v>339491</v>
      </c>
      <c r="BJ53" s="35">
        <f>SUM(BJ6:BJ52)</f>
        <v>6209011</v>
      </c>
      <c r="BM53" s="1" t="s">
        <v>153</v>
      </c>
      <c r="BN53" s="138">
        <v>55.737890112000279</v>
      </c>
    </row>
    <row r="54" spans="1:66" ht="17.100000000000001" customHeight="1" x14ac:dyDescent="0.15">
      <c r="A54" s="105" t="s">
        <v>31</v>
      </c>
      <c r="B54" s="90">
        <f>BA36</f>
        <v>30</v>
      </c>
      <c r="C54" s="90">
        <f t="shared" ref="C54:D58" si="25">AL36</f>
        <v>3584</v>
      </c>
      <c r="D54" s="90">
        <f t="shared" si="25"/>
        <v>67323</v>
      </c>
      <c r="E54" s="91">
        <f>IF(ISNUMBER(C54),IF(C54=0," -",D54*10/C54)," -")</f>
        <v>187.84319196428572</v>
      </c>
      <c r="F54" s="90">
        <f t="shared" ref="F54:I58" si="26">BB36</f>
        <v>0</v>
      </c>
      <c r="G54" s="90">
        <f t="shared" si="26"/>
        <v>0</v>
      </c>
      <c r="H54" s="90">
        <f t="shared" si="26"/>
        <v>0</v>
      </c>
      <c r="I54" s="90">
        <f t="shared" si="26"/>
        <v>0</v>
      </c>
      <c r="J54" s="90">
        <f t="shared" ref="J54:M58" si="27">AQ36</f>
        <v>1</v>
      </c>
      <c r="K54" s="90">
        <f t="shared" si="27"/>
        <v>17</v>
      </c>
      <c r="L54" s="90">
        <f t="shared" si="27"/>
        <v>1</v>
      </c>
      <c r="M54" s="90">
        <f t="shared" si="27"/>
        <v>2</v>
      </c>
      <c r="N54" s="90">
        <f>B54-SUM(F54:I54)</f>
        <v>30</v>
      </c>
      <c r="O54" s="90">
        <f t="shared" ref="O54:P58" si="28">AU36</f>
        <v>3599</v>
      </c>
      <c r="P54" s="90">
        <f t="shared" si="28"/>
        <v>65080</v>
      </c>
      <c r="Q54" s="91">
        <f>IF(ISNUMBER(C54),IF(C54=0," -",O54*100/C54)," -")</f>
        <v>100.41852678571429</v>
      </c>
      <c r="R54" s="91">
        <f>IF(ISNUMBER(C54),IF(C54=0," -",D54*10/C54)," -")</f>
        <v>187.84319196428572</v>
      </c>
      <c r="S54" s="91">
        <f>IF(ISNUMBER(O54),IF(O54=0," -",P54*10/O54)," -")</f>
        <v>180.82800777993887</v>
      </c>
      <c r="T54" s="92">
        <f>IF(ISNUMBER(R54),IF(R54=0," -",S54/R54)," -")</f>
        <v>0.96265404079334094</v>
      </c>
      <c r="U54" s="90">
        <f>AJ138</f>
        <v>200524</v>
      </c>
      <c r="V54" s="90">
        <f>AJ87</f>
        <v>263943</v>
      </c>
      <c r="W54" s="90">
        <f>AK138</f>
        <v>3571699</v>
      </c>
      <c r="X54" s="90">
        <f>AK87</f>
        <v>4650236</v>
      </c>
      <c r="Y54" s="93">
        <f>IF(ISNUMBER(T54),W54*T54," -")</f>
        <v>3438310.4748475351</v>
      </c>
      <c r="Z54" s="93">
        <f>IF(ISNUMBER(AG54),W54*AG54," -")</f>
        <v>3452700.725160792</v>
      </c>
      <c r="AA54" s="91">
        <f>IF(ISNUMBER(BI36),IF(BI36=0," -",BJ36*10/BI36)," -")</f>
        <v>180.82800777993887</v>
      </c>
      <c r="AB54" s="91">
        <f>IF(ISNUMBER(O54),IF(O54=0," -",P54*10/O54)," -")</f>
        <v>180.82800777993887</v>
      </c>
      <c r="AC54" s="142">
        <f>IF(BN36="","-",BN36)</f>
        <v>59.488295995310395</v>
      </c>
      <c r="AD54" s="112">
        <f>IF(ISNUMBER(N54),IF(N54=0," -",O54/N54)," -")</f>
        <v>119.96666666666667</v>
      </c>
      <c r="AE54" s="18"/>
      <c r="AF54" s="42">
        <f>IF(ISNUMBER(C54),IF(C54=0," -",O54/C54)," -")</f>
        <v>1.0041852678571428</v>
      </c>
      <c r="AG54" s="43">
        <f>IF(ISNUMBER(T54),IF(ISNUMBER(AF54),T54*AF54," -")," -")</f>
        <v>0.96668300580782196</v>
      </c>
    </row>
    <row r="55" spans="1:66" ht="17.100000000000001" customHeight="1" x14ac:dyDescent="0.15">
      <c r="A55" s="105" t="s">
        <v>32</v>
      </c>
      <c r="B55" s="90">
        <f>BA37</f>
        <v>24</v>
      </c>
      <c r="C55" s="90">
        <f t="shared" si="25"/>
        <v>2985</v>
      </c>
      <c r="D55" s="90">
        <f t="shared" si="25"/>
        <v>56887</v>
      </c>
      <c r="E55" s="91">
        <f>IF(ISNUMBER(C55),IF(C55=0," -",D55*10/C55)," -")</f>
        <v>190.57621440536013</v>
      </c>
      <c r="F55" s="90">
        <f t="shared" si="26"/>
        <v>0</v>
      </c>
      <c r="G55" s="90">
        <f t="shared" si="26"/>
        <v>0</v>
      </c>
      <c r="H55" s="90">
        <f t="shared" si="26"/>
        <v>0</v>
      </c>
      <c r="I55" s="90">
        <f t="shared" si="26"/>
        <v>0</v>
      </c>
      <c r="J55" s="90">
        <f t="shared" si="27"/>
        <v>2</v>
      </c>
      <c r="K55" s="90">
        <f t="shared" si="27"/>
        <v>2</v>
      </c>
      <c r="L55" s="90">
        <f t="shared" si="27"/>
        <v>0</v>
      </c>
      <c r="M55" s="90">
        <f t="shared" si="27"/>
        <v>0</v>
      </c>
      <c r="N55" s="90">
        <f>B55-SUM(F55:I55)</f>
        <v>24</v>
      </c>
      <c r="O55" s="90">
        <f t="shared" si="28"/>
        <v>2987</v>
      </c>
      <c r="P55" s="90">
        <f t="shared" si="28"/>
        <v>61781</v>
      </c>
      <c r="Q55" s="91">
        <f>IF(ISNUMBER(C55),IF(C55=0," -",O55*100/C55)," -")</f>
        <v>100.06700167504188</v>
      </c>
      <c r="R55" s="91">
        <f>IF(ISNUMBER(C55),IF(C55=0," -",D55*10/C55)," -")</f>
        <v>190.57621440536013</v>
      </c>
      <c r="S55" s="91">
        <f>IF(ISNUMBER(O55),IF(O55=0," -",P55*10/O55)," -")</f>
        <v>206.832942751925</v>
      </c>
      <c r="T55" s="92">
        <f>IF(ISNUMBER(R55),IF(R55=0," -",S55/R55)," -")</f>
        <v>1.085303029012773</v>
      </c>
      <c r="U55" s="90">
        <f>AJ139</f>
        <v>335466</v>
      </c>
      <c r="V55" s="90">
        <f>AJ88</f>
        <v>354449</v>
      </c>
      <c r="W55" s="90">
        <f>AK139</f>
        <v>5986435</v>
      </c>
      <c r="X55" s="90">
        <f>AK88</f>
        <v>6322309</v>
      </c>
      <c r="Y55" s="93">
        <f>IF(ISNUMBER(T55),W55*T55," -")</f>
        <v>6497096.0384880798</v>
      </c>
      <c r="Z55" s="93">
        <f>IF(ISNUMBER(AG55),W55*AG55," -")</f>
        <v>6501449.2016629465</v>
      </c>
      <c r="AA55" s="91">
        <f>IF(ISNUMBER(BI37),IF(BI37=0," -",BJ37*10/BI37)," -")</f>
        <v>186.03607382550337</v>
      </c>
      <c r="AB55" s="91">
        <f>IF(ISNUMBER(O55),IF(O55=0," -",P55*10/O55)," -")</f>
        <v>206.832942751925</v>
      </c>
      <c r="AC55" s="142">
        <f>IF(BN37="","-",BN37)</f>
        <v>49.200466606143422</v>
      </c>
      <c r="AD55" s="112">
        <f>IF(ISNUMBER(N55),IF(N55=0," -",O55/N55)," -")</f>
        <v>124.45833333333333</v>
      </c>
      <c r="AE55" s="18"/>
      <c r="AF55" s="42">
        <f>IF(ISNUMBER(C55),IF(C55=0," -",O55/C55)," -")</f>
        <v>1.0006700167504188</v>
      </c>
      <c r="AG55" s="43">
        <f>IF(ISNUMBER(T55),IF(ISNUMBER(AF55),T55*AF55," -")," -")</f>
        <v>1.0860302002214919</v>
      </c>
      <c r="AI55" s="1" t="s">
        <v>103</v>
      </c>
      <c r="AJ55" s="158" t="s">
        <v>115</v>
      </c>
      <c r="AK55" s="158" t="s">
        <v>116</v>
      </c>
      <c r="AO55" s="149" t="s">
        <v>105</v>
      </c>
      <c r="AP55" s="149" t="s">
        <v>106</v>
      </c>
      <c r="BA55" s="149" t="s">
        <v>146</v>
      </c>
      <c r="BB55" s="149" t="s">
        <v>145</v>
      </c>
      <c r="BC55" s="149" t="s">
        <v>100</v>
      </c>
    </row>
    <row r="56" spans="1:66" ht="17.100000000000001" customHeight="1" thickBot="1" x14ac:dyDescent="0.2">
      <c r="A56" s="105" t="s">
        <v>33</v>
      </c>
      <c r="B56" s="90">
        <f>BA38</f>
        <v>23</v>
      </c>
      <c r="C56" s="90">
        <f t="shared" si="25"/>
        <v>2757</v>
      </c>
      <c r="D56" s="90">
        <f t="shared" si="25"/>
        <v>57669</v>
      </c>
      <c r="E56" s="91">
        <f>IF(ISNUMBER(C56),IF(C56=0," -",D56*10/C56)," -")</f>
        <v>209.17301414581067</v>
      </c>
      <c r="F56" s="90">
        <f t="shared" si="26"/>
        <v>0</v>
      </c>
      <c r="G56" s="90">
        <f t="shared" si="26"/>
        <v>0</v>
      </c>
      <c r="H56" s="90">
        <f t="shared" si="26"/>
        <v>0</v>
      </c>
      <c r="I56" s="90">
        <f t="shared" si="26"/>
        <v>0</v>
      </c>
      <c r="J56" s="90">
        <f t="shared" si="27"/>
        <v>1</v>
      </c>
      <c r="K56" s="90">
        <f t="shared" si="27"/>
        <v>28</v>
      </c>
      <c r="L56" s="90">
        <f t="shared" si="27"/>
        <v>4</v>
      </c>
      <c r="M56" s="90">
        <f t="shared" si="27"/>
        <v>17</v>
      </c>
      <c r="N56" s="90">
        <f>B56-SUM(F56:I56)</f>
        <v>23</v>
      </c>
      <c r="O56" s="90">
        <f t="shared" si="28"/>
        <v>2768</v>
      </c>
      <c r="P56" s="90">
        <f t="shared" si="28"/>
        <v>59791</v>
      </c>
      <c r="Q56" s="91">
        <f>IF(ISNUMBER(C56),IF(C56=0," -",O56*100/C56)," -")</f>
        <v>100.39898440333695</v>
      </c>
      <c r="R56" s="91">
        <f>IF(ISNUMBER(C56),IF(C56=0," -",D56*10/C56)," -")</f>
        <v>209.17301414581067</v>
      </c>
      <c r="S56" s="91">
        <f>IF(ISNUMBER(O56),IF(O56=0," -",P56*10/O56)," -")</f>
        <v>216.00794797687863</v>
      </c>
      <c r="T56" s="92">
        <f>IF(ISNUMBER(R56),IF(R56=0," -",S56/R56)," -")</f>
        <v>1.0326759828889946</v>
      </c>
      <c r="U56" s="90">
        <f>AJ140</f>
        <v>841378</v>
      </c>
      <c r="V56" s="90">
        <f>AJ89</f>
        <v>887698</v>
      </c>
      <c r="W56" s="90">
        <f>AK140</f>
        <v>14920229</v>
      </c>
      <c r="X56" s="90">
        <f>AK89</f>
        <v>15756251</v>
      </c>
      <c r="Y56" s="93">
        <f>IF(ISNUMBER(T56),W56*T56," -")</f>
        <v>15407762.147503883</v>
      </c>
      <c r="Z56" s="93">
        <f>IF(ISNUMBER(AG56),W56*AG56," -")</f>
        <v>15469236.715375677</v>
      </c>
      <c r="AA56" s="91">
        <f>IF(ISNUMBER(BI38),IF(BI38=0," -",BJ38*10/BI38)," -")</f>
        <v>216.00794797687863</v>
      </c>
      <c r="AB56" s="91">
        <f>IF(ISNUMBER(O56),IF(O56=0," -",P56*10/O56)," -")</f>
        <v>216.00794797687863</v>
      </c>
      <c r="AC56" s="142">
        <f>IF(BN38="","-",BN38)</f>
        <v>59.628247756228063</v>
      </c>
      <c r="AD56" s="112">
        <f>IF(ISNUMBER(N56),IF(N56=0," -",O56/N56)," -")</f>
        <v>120.34782608695652</v>
      </c>
      <c r="AE56" s="18"/>
      <c r="AF56" s="42">
        <f>IF(ISNUMBER(C56),IF(C56=0," -",O56/C56)," -")</f>
        <v>1.0039898440333697</v>
      </c>
      <c r="AG56" s="43">
        <f>IF(ISNUMBER(T56),IF(ISNUMBER(AF56),T56*AF56," -")," -")</f>
        <v>1.0367961989977283</v>
      </c>
      <c r="AJ56" s="159"/>
      <c r="AK56" s="159"/>
      <c r="AM56" s="1" t="s">
        <v>48</v>
      </c>
      <c r="AN56" s="1" t="s">
        <v>49</v>
      </c>
      <c r="AO56" s="150"/>
      <c r="AP56" s="150"/>
      <c r="BA56" s="149"/>
      <c r="BB56" s="149"/>
      <c r="BC56" s="149"/>
    </row>
    <row r="57" spans="1:66" ht="17.100000000000001" customHeight="1" x14ac:dyDescent="0.15">
      <c r="A57" s="105" t="s">
        <v>34</v>
      </c>
      <c r="B57" s="90">
        <f>BA39</f>
        <v>38</v>
      </c>
      <c r="C57" s="90">
        <f t="shared" si="25"/>
        <v>4783</v>
      </c>
      <c r="D57" s="90">
        <f t="shared" si="25"/>
        <v>85163</v>
      </c>
      <c r="E57" s="91">
        <f>IF(ISNUMBER(C57),IF(C57=0," -",D57*10/C57)," -")</f>
        <v>178.05352289358143</v>
      </c>
      <c r="F57" s="90">
        <f t="shared" si="26"/>
        <v>0</v>
      </c>
      <c r="G57" s="90">
        <f t="shared" si="26"/>
        <v>0</v>
      </c>
      <c r="H57" s="90">
        <f t="shared" si="26"/>
        <v>0</v>
      </c>
      <c r="I57" s="90">
        <f t="shared" si="26"/>
        <v>0</v>
      </c>
      <c r="J57" s="90">
        <f t="shared" si="27"/>
        <v>0</v>
      </c>
      <c r="K57" s="90">
        <f t="shared" si="27"/>
        <v>0</v>
      </c>
      <c r="L57" s="90">
        <f t="shared" si="27"/>
        <v>0</v>
      </c>
      <c r="M57" s="90">
        <f t="shared" si="27"/>
        <v>0</v>
      </c>
      <c r="N57" s="90">
        <f>B57-SUM(F57:I57)</f>
        <v>38</v>
      </c>
      <c r="O57" s="90">
        <f t="shared" si="28"/>
        <v>4783</v>
      </c>
      <c r="P57" s="90">
        <f t="shared" si="28"/>
        <v>82884</v>
      </c>
      <c r="Q57" s="91">
        <f>IF(ISNUMBER(C57),IF(C57=0," -",O57*100/C57)," -")</f>
        <v>100</v>
      </c>
      <c r="R57" s="91">
        <f>IF(ISNUMBER(C57),IF(C57=0," -",D57*10/C57)," -")</f>
        <v>178.05352289358143</v>
      </c>
      <c r="S57" s="91">
        <f>IF(ISNUMBER(O57),IF(O57=0," -",P57*10/O57)," -")</f>
        <v>173.28873092201547</v>
      </c>
      <c r="T57" s="92">
        <f>IF(ISNUMBER(R57),IF(R57=0," -",S57/R57)," -")</f>
        <v>0.97323955238777404</v>
      </c>
      <c r="U57" s="90">
        <f>AJ141</f>
        <v>1037892</v>
      </c>
      <c r="V57" s="90">
        <f>AJ90</f>
        <v>1101846</v>
      </c>
      <c r="W57" s="90">
        <f>AK141</f>
        <v>17678248</v>
      </c>
      <c r="X57" s="90">
        <f>AK90</f>
        <v>18745865</v>
      </c>
      <c r="Y57" s="93">
        <f>IF(ISNUMBER(T57),W57*T57," -")</f>
        <v>17205170.170520063</v>
      </c>
      <c r="Z57" s="93">
        <f>IF(ISNUMBER(AG57),W57*AG57," -")</f>
        <v>17205170.170520063</v>
      </c>
      <c r="AA57" s="91">
        <f>IF(ISNUMBER(BI39),IF(BI39=0," -",BJ39*10/BI39)," -")</f>
        <v>173.28873092201547</v>
      </c>
      <c r="AB57" s="91">
        <f>IF(ISNUMBER(O57),IF(O57=0," -",P57*10/O57)," -")</f>
        <v>173.28873092201547</v>
      </c>
      <c r="AC57" s="142">
        <f>IF(BN39="","-",BN39)</f>
        <v>60.333477302800972</v>
      </c>
      <c r="AD57" s="112">
        <f>IF(ISNUMBER(N57),IF(N57=0," -",O57/N57)," -")</f>
        <v>125.86842105263158</v>
      </c>
      <c r="AE57" s="18"/>
      <c r="AF57" s="42">
        <f>IF(ISNUMBER(C57),IF(C57=0," -",O57/C57)," -")</f>
        <v>1</v>
      </c>
      <c r="AG57" s="43">
        <f>IF(ISNUMBER(T57),IF(ISNUMBER(AF57),T57*AF57," -")," -")</f>
        <v>0.97323955238777404</v>
      </c>
      <c r="AI57" s="1" t="s">
        <v>1</v>
      </c>
      <c r="AJ57" s="53">
        <f>AO57</f>
        <v>2396248</v>
      </c>
      <c r="AK57" s="54">
        <f>AP57</f>
        <v>41598612</v>
      </c>
      <c r="AM57" s="3" t="s">
        <v>158</v>
      </c>
      <c r="AN57" s="4" t="s">
        <v>159</v>
      </c>
      <c r="AO57" s="13">
        <v>2396248</v>
      </c>
      <c r="AP57" s="20">
        <v>41598612</v>
      </c>
      <c r="AZ57" s="1" t="s">
        <v>147</v>
      </c>
      <c r="BA57" s="13">
        <v>5409897</v>
      </c>
      <c r="BB57" s="19">
        <v>1230585</v>
      </c>
      <c r="BC57" s="20">
        <v>6640482</v>
      </c>
    </row>
    <row r="58" spans="1:66" ht="17.100000000000001" customHeight="1" thickBot="1" x14ac:dyDescent="0.2">
      <c r="A58" s="105" t="s">
        <v>35</v>
      </c>
      <c r="B58" s="90">
        <f>BA40</f>
        <v>17</v>
      </c>
      <c r="C58" s="90">
        <f t="shared" si="25"/>
        <v>2234</v>
      </c>
      <c r="D58" s="90">
        <f t="shared" si="25"/>
        <v>36961</v>
      </c>
      <c r="E58" s="91">
        <f>IF(ISNUMBER(C58),IF(C58=0," -",D58*10/C58)," -")</f>
        <v>165.44762757385854</v>
      </c>
      <c r="F58" s="90">
        <f t="shared" si="26"/>
        <v>0</v>
      </c>
      <c r="G58" s="90">
        <f t="shared" si="26"/>
        <v>0</v>
      </c>
      <c r="H58" s="90">
        <f t="shared" si="26"/>
        <v>0</v>
      </c>
      <c r="I58" s="90">
        <f t="shared" si="26"/>
        <v>0</v>
      </c>
      <c r="J58" s="90">
        <f t="shared" si="27"/>
        <v>1</v>
      </c>
      <c r="K58" s="90">
        <f t="shared" si="27"/>
        <v>14</v>
      </c>
      <c r="L58" s="90">
        <f t="shared" si="27"/>
        <v>2</v>
      </c>
      <c r="M58" s="90">
        <f t="shared" si="27"/>
        <v>13</v>
      </c>
      <c r="N58" s="90">
        <f>B58-SUM(F58:I58)</f>
        <v>17</v>
      </c>
      <c r="O58" s="90">
        <f t="shared" si="28"/>
        <v>2235</v>
      </c>
      <c r="P58" s="90">
        <f t="shared" si="28"/>
        <v>38480</v>
      </c>
      <c r="Q58" s="91">
        <f>IF(ISNUMBER(C58),IF(C58=0," -",O58*100/C58)," -")</f>
        <v>100.04476275738585</v>
      </c>
      <c r="R58" s="91">
        <f>IF(ISNUMBER(C58),IF(C58=0," -",D58*10/C58)," -")</f>
        <v>165.44762757385854</v>
      </c>
      <c r="S58" s="91">
        <f>IF(ISNUMBER(O58),IF(O58=0," -",P58*10/O58)," -")</f>
        <v>172.17002237136467</v>
      </c>
      <c r="T58" s="92">
        <f>IF(ISNUMBER(R58),IF(R58=0," -",S58/R58)," -")</f>
        <v>1.0406315575272007</v>
      </c>
      <c r="U58" s="90">
        <f>AJ142</f>
        <v>538485</v>
      </c>
      <c r="V58" s="90">
        <f>AJ91</f>
        <v>552734</v>
      </c>
      <c r="W58" s="90">
        <f>AK142</f>
        <v>9582628</v>
      </c>
      <c r="X58" s="90">
        <f>AK91</f>
        <v>9834454</v>
      </c>
      <c r="Y58" s="93">
        <f>IF(ISNUMBER(T58),W58*T58," -")</f>
        <v>9971985.1008437648</v>
      </c>
      <c r="Z58" s="93">
        <f>IF(ISNUMBER(AG58),W58*AG58," -")</f>
        <v>9976448.8363410085</v>
      </c>
      <c r="AA58" s="91">
        <f>IF(ISNUMBER(BI40),IF(BI40=0," -",BJ40*10/BI40)," -")</f>
        <v>172.17002237136467</v>
      </c>
      <c r="AB58" s="91">
        <f>IF(ISNUMBER(O58),IF(O58=0," -",P58*10/O58)," -")</f>
        <v>172.17002237136467</v>
      </c>
      <c r="AC58" s="142">
        <f>IF(BN40="","-",BN40)</f>
        <v>27.475215823729904</v>
      </c>
      <c r="AD58" s="112">
        <f>IF(ISNUMBER(N58),IF(N58=0," -",O58/N58)," -")</f>
        <v>131.47058823529412</v>
      </c>
      <c r="AE58" s="18"/>
      <c r="AF58" s="42">
        <f>IF(ISNUMBER(C58),IF(C58=0," -",O58/C58)," -")</f>
        <v>1.0004476275738585</v>
      </c>
      <c r="AG58" s="43">
        <f>IF(ISNUMBER(T58),IF(ISNUMBER(AF58),T58*AF58," -")," -")</f>
        <v>1.0410973729065773</v>
      </c>
      <c r="AI58" s="1" t="s">
        <v>2</v>
      </c>
      <c r="AJ58" s="55">
        <f t="shared" ref="AJ58:AJ103" si="29">AO58</f>
        <v>715736</v>
      </c>
      <c r="AK58" s="56">
        <f t="shared" ref="AK58:AK103" si="30">AP58</f>
        <v>11424006</v>
      </c>
      <c r="AM58" s="5" t="s">
        <v>158</v>
      </c>
      <c r="AN58" s="6" t="s">
        <v>160</v>
      </c>
      <c r="AO58" s="14">
        <v>715736</v>
      </c>
      <c r="AP58" s="22">
        <v>11424006</v>
      </c>
      <c r="AZ58" s="1" t="s">
        <v>148</v>
      </c>
      <c r="BA58" s="16">
        <v>5073655</v>
      </c>
      <c r="BB58" s="25">
        <v>1135356</v>
      </c>
      <c r="BC58" s="26">
        <v>6209011</v>
      </c>
    </row>
    <row r="59" spans="1:66" ht="17.100000000000001" customHeight="1" x14ac:dyDescent="0.15">
      <c r="A59" s="105"/>
      <c r="B59" s="90"/>
      <c r="C59" s="90"/>
      <c r="D59" s="90"/>
      <c r="E59" s="93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3"/>
      <c r="R59" s="93"/>
      <c r="S59" s="93"/>
      <c r="T59" s="93"/>
      <c r="U59" s="90"/>
      <c r="V59" s="90"/>
      <c r="W59" s="90"/>
      <c r="X59" s="94"/>
      <c r="Y59" s="96"/>
      <c r="Z59" s="96"/>
      <c r="AA59" s="96"/>
      <c r="AB59" s="96"/>
      <c r="AC59" s="142"/>
      <c r="AD59" s="113"/>
      <c r="AE59" s="18"/>
      <c r="AF59" s="40"/>
      <c r="AG59" s="41"/>
      <c r="AI59" s="1" t="s">
        <v>3</v>
      </c>
      <c r="AJ59" s="55">
        <f t="shared" si="29"/>
        <v>816209</v>
      </c>
      <c r="AK59" s="56">
        <f t="shared" si="30"/>
        <v>13677263</v>
      </c>
      <c r="AM59" s="5" t="s">
        <v>158</v>
      </c>
      <c r="AN59" s="6" t="s">
        <v>161</v>
      </c>
      <c r="AO59" s="14">
        <v>816209</v>
      </c>
      <c r="AP59" s="22">
        <v>13677263</v>
      </c>
    </row>
    <row r="60" spans="1:66" ht="17.100000000000001" customHeight="1" x14ac:dyDescent="0.15">
      <c r="A60" s="105" t="s">
        <v>36</v>
      </c>
      <c r="B60" s="90">
        <f>BA41</f>
        <v>41</v>
      </c>
      <c r="C60" s="90">
        <f t="shared" ref="C60:D64" si="31">AL41</f>
        <v>5405</v>
      </c>
      <c r="D60" s="90">
        <f t="shared" si="31"/>
        <v>100092</v>
      </c>
      <c r="E60" s="91">
        <f>IF(ISNUMBER(C60),IF(C60=0," -",D60*10/C60)," -")</f>
        <v>185.1840888066605</v>
      </c>
      <c r="F60" s="90">
        <f t="shared" ref="F60:I64" si="32">BB41</f>
        <v>0</v>
      </c>
      <c r="G60" s="90">
        <f t="shared" si="32"/>
        <v>0</v>
      </c>
      <c r="H60" s="90">
        <f t="shared" si="32"/>
        <v>0</v>
      </c>
      <c r="I60" s="90">
        <f t="shared" si="32"/>
        <v>0</v>
      </c>
      <c r="J60" s="90">
        <f t="shared" ref="J60:M64" si="33">AQ41</f>
        <v>0</v>
      </c>
      <c r="K60" s="90">
        <f t="shared" si="33"/>
        <v>0</v>
      </c>
      <c r="L60" s="90">
        <f t="shared" si="33"/>
        <v>1</v>
      </c>
      <c r="M60" s="90">
        <f t="shared" si="33"/>
        <v>1</v>
      </c>
      <c r="N60" s="90">
        <f>B60-SUM(F60:I60)</f>
        <v>41</v>
      </c>
      <c r="O60" s="90">
        <f t="shared" ref="O60:P64" si="34">AU41</f>
        <v>5404</v>
      </c>
      <c r="P60" s="90">
        <f t="shared" si="34"/>
        <v>100122</v>
      </c>
      <c r="Q60" s="91">
        <f>IF(ISNUMBER(C60),IF(C60=0," -",O60*100/C60)," -")</f>
        <v>99.981498612395924</v>
      </c>
      <c r="R60" s="91">
        <f>IF(ISNUMBER(C60),IF(C60=0," -",D60*10/C60)," -")</f>
        <v>185.1840888066605</v>
      </c>
      <c r="S60" s="91">
        <f>IF(ISNUMBER(O60),IF(O60=0," -",P60*10/O60)," -")</f>
        <v>185.27387120651369</v>
      </c>
      <c r="T60" s="92">
        <f>IF(ISNUMBER(R60),IF(R60=0," -",S60/R60)," -")</f>
        <v>1.0004848278296032</v>
      </c>
      <c r="U60" s="90">
        <f>AJ143</f>
        <v>255385</v>
      </c>
      <c r="V60" s="90">
        <f>AJ92</f>
        <v>341809</v>
      </c>
      <c r="W60" s="90">
        <f>AK143</f>
        <v>4311265</v>
      </c>
      <c r="X60" s="90">
        <f>AK92</f>
        <v>5729593</v>
      </c>
      <c r="Y60" s="93">
        <f>IF(ISNUMBER(T60),W60*T60," -")</f>
        <v>4313355.2212527944</v>
      </c>
      <c r="Z60" s="93">
        <f>IF(ISNUMBER(AG60),W60*AG60," -")</f>
        <v>4312557.19068457</v>
      </c>
      <c r="AA60" s="91">
        <f>IF(ISNUMBER(BI41),IF(BI41=0," -",BJ41*10/BI41)," -")</f>
        <v>189.00139525612917</v>
      </c>
      <c r="AB60" s="91">
        <f>IF(ISNUMBER(O60),IF(O60=0," -",P60*10/O60)," -")</f>
        <v>185.27387120651369</v>
      </c>
      <c r="AC60" s="142">
        <f>IF(BN41="","-",BN41)</f>
        <v>54.727483251257524</v>
      </c>
      <c r="AD60" s="112">
        <f>IF(ISNUMBER(N60),IF(N60=0," -",O60/N60)," -")</f>
        <v>131.80487804878049</v>
      </c>
      <c r="AE60" s="18"/>
      <c r="AF60" s="42">
        <f>IF(ISNUMBER(C60),IF(C60=0," -",O60/C60)," -")</f>
        <v>0.99981498612395925</v>
      </c>
      <c r="AG60" s="43">
        <f>IF(ISNUMBER(T60),IF(ISNUMBER(AF60),T60*AF60," -")," -")</f>
        <v>1.0002997242536866</v>
      </c>
      <c r="AI60" s="1" t="s">
        <v>4</v>
      </c>
      <c r="AJ60" s="55">
        <f t="shared" si="29"/>
        <v>1259372</v>
      </c>
      <c r="AK60" s="56">
        <f t="shared" si="30"/>
        <v>21419369</v>
      </c>
      <c r="AM60" s="5" t="s">
        <v>158</v>
      </c>
      <c r="AN60" s="6" t="s">
        <v>162</v>
      </c>
      <c r="AO60" s="14">
        <v>1259372</v>
      </c>
      <c r="AP60" s="22">
        <v>21419369</v>
      </c>
    </row>
    <row r="61" spans="1:66" ht="17.100000000000001" customHeight="1" thickBot="1" x14ac:dyDescent="0.2">
      <c r="A61" s="105" t="s">
        <v>37</v>
      </c>
      <c r="B61" s="90">
        <f>BA42</f>
        <v>40</v>
      </c>
      <c r="C61" s="90">
        <f t="shared" si="31"/>
        <v>5141</v>
      </c>
      <c r="D61" s="90">
        <f t="shared" si="31"/>
        <v>92427</v>
      </c>
      <c r="E61" s="91">
        <f>IF(ISNUMBER(C61),IF(C61=0," -",D61*10/C61)," -")</f>
        <v>179.78408869869676</v>
      </c>
      <c r="F61" s="90">
        <f t="shared" si="32"/>
        <v>0</v>
      </c>
      <c r="G61" s="90">
        <f t="shared" si="32"/>
        <v>0</v>
      </c>
      <c r="H61" s="90">
        <f t="shared" si="32"/>
        <v>0</v>
      </c>
      <c r="I61" s="90">
        <f t="shared" si="32"/>
        <v>0</v>
      </c>
      <c r="J61" s="90">
        <f t="shared" si="33"/>
        <v>4</v>
      </c>
      <c r="K61" s="90">
        <f t="shared" si="33"/>
        <v>7</v>
      </c>
      <c r="L61" s="90">
        <f t="shared" si="33"/>
        <v>2</v>
      </c>
      <c r="M61" s="90">
        <f t="shared" si="33"/>
        <v>14</v>
      </c>
      <c r="N61" s="90">
        <f>B61-SUM(F61:I61)</f>
        <v>40</v>
      </c>
      <c r="O61" s="90">
        <f t="shared" si="34"/>
        <v>5134</v>
      </c>
      <c r="P61" s="90">
        <f t="shared" si="34"/>
        <v>96344</v>
      </c>
      <c r="Q61" s="91">
        <f>IF(ISNUMBER(C61),IF(C61=0," -",O61*100/C61)," -")</f>
        <v>99.863839719898849</v>
      </c>
      <c r="R61" s="91">
        <f>IF(ISNUMBER(C61),IF(C61=0," -",D61*10/C61)," -")</f>
        <v>179.78408869869676</v>
      </c>
      <c r="S61" s="91">
        <f>IF(ISNUMBER(O61),IF(O61=0," -",P61*10/O61)," -")</f>
        <v>187.65874561745227</v>
      </c>
      <c r="T61" s="92">
        <f>IF(ISNUMBER(R61),IF(R61=0," -",S61/R61)," -")</f>
        <v>1.0438006331692276</v>
      </c>
      <c r="U61" s="90">
        <f>AJ144</f>
        <v>410252</v>
      </c>
      <c r="V61" s="90">
        <f>AJ93</f>
        <v>474236</v>
      </c>
      <c r="W61" s="90">
        <f>AK144</f>
        <v>7308745</v>
      </c>
      <c r="X61" s="90">
        <f>AK93</f>
        <v>8471398</v>
      </c>
      <c r="Y61" s="93">
        <f>IF(ISNUMBER(T61),W61*T61," -")</f>
        <v>7628872.6586724259</v>
      </c>
      <c r="Z61" s="93">
        <f>IF(ISNUMBER(AG61),W61*AG61," -")</f>
        <v>7618485.1642918177</v>
      </c>
      <c r="AA61" s="91">
        <f>IF(ISNUMBER(BI42),IF(BI42=0," -",BJ42*10/BI42)," -")</f>
        <v>184.9146617314415</v>
      </c>
      <c r="AB61" s="91">
        <f>IF(ISNUMBER(O61),IF(O61=0," -",P61*10/O61)," -")</f>
        <v>187.65874561745227</v>
      </c>
      <c r="AC61" s="142">
        <f>IF(BN42="","-",BN42)</f>
        <v>54.301325561895332</v>
      </c>
      <c r="AD61" s="112">
        <f>IF(ISNUMBER(N61),IF(N61=0," -",O61/N61)," -")</f>
        <v>128.35</v>
      </c>
      <c r="AE61" s="18"/>
      <c r="AF61" s="42">
        <f>IF(ISNUMBER(C61),IF(C61=0," -",O61/C61)," -")</f>
        <v>0.9986383971989885</v>
      </c>
      <c r="AG61" s="43">
        <f>IF(ISNUMBER(T61),IF(ISNUMBER(AF61),T61*AF61," -")," -")</f>
        <v>1.0423793913034067</v>
      </c>
      <c r="AI61" s="1" t="s">
        <v>5</v>
      </c>
      <c r="AJ61" s="57">
        <f t="shared" si="29"/>
        <v>519602</v>
      </c>
      <c r="AK61" s="58">
        <f t="shared" si="30"/>
        <v>8658064</v>
      </c>
      <c r="AM61" s="7" t="s">
        <v>158</v>
      </c>
      <c r="AN61" s="8" t="s">
        <v>163</v>
      </c>
      <c r="AO61" s="15">
        <v>519602</v>
      </c>
      <c r="AP61" s="24">
        <v>8658064</v>
      </c>
    </row>
    <row r="62" spans="1:66" ht="17.100000000000001" customHeight="1" x14ac:dyDescent="0.15">
      <c r="A62" s="105" t="s">
        <v>38</v>
      </c>
      <c r="B62" s="90">
        <f>BA43</f>
        <v>32</v>
      </c>
      <c r="C62" s="90">
        <f t="shared" si="31"/>
        <v>4110</v>
      </c>
      <c r="D62" s="90">
        <f t="shared" si="31"/>
        <v>68585</v>
      </c>
      <c r="E62" s="91">
        <f>IF(ISNUMBER(C62),IF(C62=0," -",D62*10/C62)," -")</f>
        <v>166.87347931873478</v>
      </c>
      <c r="F62" s="90">
        <f t="shared" si="32"/>
        <v>0</v>
      </c>
      <c r="G62" s="90">
        <f t="shared" si="32"/>
        <v>0</v>
      </c>
      <c r="H62" s="90">
        <f t="shared" si="32"/>
        <v>0</v>
      </c>
      <c r="I62" s="90">
        <f t="shared" si="32"/>
        <v>0</v>
      </c>
      <c r="J62" s="90">
        <f t="shared" si="33"/>
        <v>2</v>
      </c>
      <c r="K62" s="90">
        <f t="shared" si="33"/>
        <v>152</v>
      </c>
      <c r="L62" s="90">
        <f t="shared" si="33"/>
        <v>2</v>
      </c>
      <c r="M62" s="90">
        <f t="shared" si="33"/>
        <v>56</v>
      </c>
      <c r="N62" s="90">
        <f>B62-SUM(F62:I62)</f>
        <v>32</v>
      </c>
      <c r="O62" s="90">
        <f t="shared" si="34"/>
        <v>4206</v>
      </c>
      <c r="P62" s="90">
        <f t="shared" si="34"/>
        <v>71738</v>
      </c>
      <c r="Q62" s="91">
        <f>IF(ISNUMBER(C62),IF(C62=0," -",O62*100/C62)," -")</f>
        <v>102.33576642335767</v>
      </c>
      <c r="R62" s="91">
        <f>IF(ISNUMBER(C62),IF(C62=0," -",D62*10/C62)," -")</f>
        <v>166.87347931873478</v>
      </c>
      <c r="S62" s="91">
        <f>IF(ISNUMBER(O62),IF(O62=0," -",P62*10/O62)," -")</f>
        <v>170.56110318592488</v>
      </c>
      <c r="T62" s="92">
        <f>IF(ISNUMBER(R62),IF(R62=0," -",S62/R62)," -")</f>
        <v>1.0220983219277557</v>
      </c>
      <c r="U62" s="90">
        <f>AJ145</f>
        <v>609915</v>
      </c>
      <c r="V62" s="90">
        <f>AJ94</f>
        <v>653782</v>
      </c>
      <c r="W62" s="90">
        <f>AK145</f>
        <v>10194507</v>
      </c>
      <c r="X62" s="90">
        <f>AK94</f>
        <v>10935193</v>
      </c>
      <c r="Y62" s="93">
        <f>IF(ISNUMBER(T62),W62*T62," -")</f>
        <v>10419788.497580759</v>
      </c>
      <c r="Z62" s="93">
        <f>IF(ISNUMBER(AG62),W62*AG62," -")</f>
        <v>10663170.418692134</v>
      </c>
      <c r="AA62" s="91">
        <f>IF(ISNUMBER(BI43),IF(BI43=0," -",BJ43*10/BI43)," -")</f>
        <v>173.9717425431711</v>
      </c>
      <c r="AB62" s="91">
        <f>IF(ISNUMBER(O62),IF(O62=0," -",P62*10/O62)," -")</f>
        <v>170.56110318592488</v>
      </c>
      <c r="AC62" s="142">
        <f>IF(BN43="","-",BN43)</f>
        <v>46.378255851180306</v>
      </c>
      <c r="AD62" s="112">
        <f>IF(ISNUMBER(N62),IF(N62=0," -",O62/N62)," -")</f>
        <v>131.4375</v>
      </c>
      <c r="AE62" s="18"/>
      <c r="AF62" s="42">
        <f>IF(ISNUMBER(C62),IF(C62=0," -",O62/C62)," -")</f>
        <v>1.0233576642335767</v>
      </c>
      <c r="AG62" s="43">
        <f>IF(ISNUMBER(T62),IF(ISNUMBER(AF62),T62*AF62," -")," -")</f>
        <v>1.0459721513450464</v>
      </c>
      <c r="AI62" s="1" t="s">
        <v>6</v>
      </c>
      <c r="AJ62" s="53">
        <f t="shared" si="29"/>
        <v>621094</v>
      </c>
      <c r="AK62" s="54">
        <f t="shared" si="30"/>
        <v>10455494</v>
      </c>
      <c r="AM62" s="3" t="s">
        <v>158</v>
      </c>
      <c r="AN62" s="4" t="s">
        <v>164</v>
      </c>
      <c r="AO62" s="13">
        <v>621094</v>
      </c>
      <c r="AP62" s="20">
        <v>10455494</v>
      </c>
    </row>
    <row r="63" spans="1:66" ht="17.100000000000001" customHeight="1" x14ac:dyDescent="0.15">
      <c r="A63" s="105" t="s">
        <v>39</v>
      </c>
      <c r="B63" s="90">
        <f>BA44</f>
        <v>19</v>
      </c>
      <c r="C63" s="90">
        <f t="shared" si="31"/>
        <v>2243</v>
      </c>
      <c r="D63" s="90">
        <f t="shared" si="31"/>
        <v>39748</v>
      </c>
      <c r="E63" s="91">
        <f>IF(ISNUMBER(C63),IF(C63=0," -",D63*10/C63)," -")</f>
        <v>177.20909496210433</v>
      </c>
      <c r="F63" s="90">
        <f t="shared" si="32"/>
        <v>0</v>
      </c>
      <c r="G63" s="90">
        <f t="shared" si="32"/>
        <v>0</v>
      </c>
      <c r="H63" s="90">
        <f t="shared" si="32"/>
        <v>0</v>
      </c>
      <c r="I63" s="90">
        <f t="shared" si="32"/>
        <v>0</v>
      </c>
      <c r="J63" s="90">
        <f t="shared" si="33"/>
        <v>0</v>
      </c>
      <c r="K63" s="90">
        <f t="shared" si="33"/>
        <v>0</v>
      </c>
      <c r="L63" s="90">
        <f t="shared" si="33"/>
        <v>0</v>
      </c>
      <c r="M63" s="90">
        <f t="shared" si="33"/>
        <v>0</v>
      </c>
      <c r="N63" s="90">
        <f>B63-SUM(F63:I63)</f>
        <v>19</v>
      </c>
      <c r="O63" s="90">
        <f t="shared" si="34"/>
        <v>2243</v>
      </c>
      <c r="P63" s="90">
        <f t="shared" si="34"/>
        <v>37157</v>
      </c>
      <c r="Q63" s="91">
        <f>IF(ISNUMBER(C63),IF(C63=0," -",O63*100/C63)," -")</f>
        <v>100</v>
      </c>
      <c r="R63" s="91">
        <f>IF(ISNUMBER(C63),IF(C63=0," -",D63*10/C63)," -")</f>
        <v>177.20909496210433</v>
      </c>
      <c r="S63" s="91">
        <f>IF(ISNUMBER(O63),IF(O63=0," -",P63*10/O63)," -")</f>
        <v>165.65760142666073</v>
      </c>
      <c r="T63" s="92">
        <f>IF(ISNUMBER(R63),IF(R63=0," -",S63/R63)," -")</f>
        <v>0.93481433028076888</v>
      </c>
      <c r="U63" s="90">
        <f>AJ146</f>
        <v>210966</v>
      </c>
      <c r="V63" s="90">
        <f>AJ95</f>
        <v>252201</v>
      </c>
      <c r="W63" s="90">
        <f>AK146</f>
        <v>3786567</v>
      </c>
      <c r="X63" s="90">
        <f>AK95</f>
        <v>4527604</v>
      </c>
      <c r="Y63" s="93">
        <f>IF(ISNUMBER(T63),W63*T63," -")</f>
        <v>3539737.0941682602</v>
      </c>
      <c r="Z63" s="93">
        <f>IF(ISNUMBER(AG63),W63*AG63," -")</f>
        <v>3539737.0941682602</v>
      </c>
      <c r="AA63" s="91">
        <f>IF(ISNUMBER(BI44),IF(BI44=0," -",BJ44*10/BI44)," -")</f>
        <v>168.48192771084337</v>
      </c>
      <c r="AB63" s="91">
        <f>IF(ISNUMBER(O63),IF(O63=0," -",P63*10/O63)," -")</f>
        <v>165.65760142666073</v>
      </c>
      <c r="AC63" s="142">
        <f>IF(BN44="","-",BN44)</f>
        <v>33.986297181393269</v>
      </c>
      <c r="AD63" s="112">
        <f>IF(ISNUMBER(N63),IF(N63=0," -",O63/N63)," -")</f>
        <v>118.05263157894737</v>
      </c>
      <c r="AE63" s="18"/>
      <c r="AF63" s="42">
        <f>IF(ISNUMBER(C63),IF(C63=0," -",O63/C63)," -")</f>
        <v>1</v>
      </c>
      <c r="AG63" s="43">
        <f>IF(ISNUMBER(T63),IF(ISNUMBER(AF63),T63*AF63," -")," -")</f>
        <v>0.93481433028076888</v>
      </c>
      <c r="AI63" s="1" t="s">
        <v>7</v>
      </c>
      <c r="AJ63" s="55">
        <f t="shared" si="29"/>
        <v>1024080</v>
      </c>
      <c r="AK63" s="56">
        <f t="shared" si="30"/>
        <v>17727056</v>
      </c>
      <c r="AM63" s="5" t="s">
        <v>158</v>
      </c>
      <c r="AN63" s="6" t="s">
        <v>165</v>
      </c>
      <c r="AO63" s="14">
        <v>1024080</v>
      </c>
      <c r="AP63" s="22">
        <v>17727056</v>
      </c>
    </row>
    <row r="64" spans="1:66" ht="17.100000000000001" customHeight="1" x14ac:dyDescent="0.15">
      <c r="A64" s="105" t="s">
        <v>40</v>
      </c>
      <c r="B64" s="90">
        <f>BA45</f>
        <v>144</v>
      </c>
      <c r="C64" s="90">
        <f t="shared" si="31"/>
        <v>18671</v>
      </c>
      <c r="D64" s="90">
        <f t="shared" si="31"/>
        <v>324311</v>
      </c>
      <c r="E64" s="91">
        <f>IF(ISNUMBER(C64),IF(C64=0," -",D64*10/C64)," -")</f>
        <v>173.69771303090354</v>
      </c>
      <c r="F64" s="90">
        <f t="shared" si="32"/>
        <v>0</v>
      </c>
      <c r="G64" s="90">
        <f t="shared" si="32"/>
        <v>3</v>
      </c>
      <c r="H64" s="90">
        <f t="shared" si="32"/>
        <v>0</v>
      </c>
      <c r="I64" s="90">
        <f t="shared" si="32"/>
        <v>0</v>
      </c>
      <c r="J64" s="90">
        <f t="shared" si="33"/>
        <v>0</v>
      </c>
      <c r="K64" s="90">
        <f t="shared" si="33"/>
        <v>0</v>
      </c>
      <c r="L64" s="90">
        <f t="shared" si="33"/>
        <v>0</v>
      </c>
      <c r="M64" s="90">
        <f t="shared" si="33"/>
        <v>0</v>
      </c>
      <c r="N64" s="90">
        <f>B64-SUM(F64:I64)</f>
        <v>141</v>
      </c>
      <c r="O64" s="90">
        <f t="shared" si="34"/>
        <v>18383</v>
      </c>
      <c r="P64" s="90">
        <f t="shared" si="34"/>
        <v>314985</v>
      </c>
      <c r="Q64" s="91">
        <f>IF(ISNUMBER(C64),IF(C64=0," -",O64*100/C64)," -")</f>
        <v>98.457500937282418</v>
      </c>
      <c r="R64" s="91">
        <f>IF(ISNUMBER(C64),IF(C64=0," -",D64*10/C64)," -")</f>
        <v>173.69771303090354</v>
      </c>
      <c r="S64" s="91">
        <f>IF(ISNUMBER(O64),IF(O64=0," -",P64*10/O64)," -")</f>
        <v>171.34580862753631</v>
      </c>
      <c r="T64" s="92">
        <f>IF(ISNUMBER(R64),IF(R64=0," -",S64/R64)," -")</f>
        <v>0.98645978486228669</v>
      </c>
      <c r="U64" s="90">
        <f>AJ147</f>
        <v>1780703</v>
      </c>
      <c r="V64" s="90">
        <f>AJ96</f>
        <v>2074387</v>
      </c>
      <c r="W64" s="90">
        <f>AK147</f>
        <v>29094472</v>
      </c>
      <c r="X64" s="90">
        <f>AK96</f>
        <v>33893332</v>
      </c>
      <c r="Y64" s="93">
        <f>IF(ISNUMBER(T64),W64*T64," -")</f>
        <v>28700526.589801826</v>
      </c>
      <c r="Z64" s="93">
        <f>IF(ISNUMBER(AG64),W64*AG64," -")</f>
        <v>28257821.23615912</v>
      </c>
      <c r="AA64" s="91">
        <f>IF(ISNUMBER(BI45),IF(BI45=0," -",BJ45*10/BI45)," -")</f>
        <v>163.4514359094093</v>
      </c>
      <c r="AB64" s="91">
        <f>IF(ISNUMBER(O64),IF(O64=0," -",P64*10/O64)," -")</f>
        <v>171.34580862753631</v>
      </c>
      <c r="AC64" s="142">
        <f>IF(BN45="","-",BN45)</f>
        <v>51.031241707312908</v>
      </c>
      <c r="AD64" s="112">
        <f>IF(ISNUMBER(N64),IF(N64=0," -",O64/N64)," -")</f>
        <v>130.3758865248227</v>
      </c>
      <c r="AE64" s="18"/>
      <c r="AF64" s="42">
        <f>IF(ISNUMBER(C64),IF(C64=0," -",O64/C64)," -")</f>
        <v>0.98457500937282416</v>
      </c>
      <c r="AG64" s="43">
        <f>IF(ISNUMBER(T64),IF(ISNUMBER(AF64),T64*AF64," -")," -")</f>
        <v>0.97124365192670004</v>
      </c>
      <c r="AI64" s="1" t="s">
        <v>8</v>
      </c>
      <c r="AJ64" s="55">
        <f t="shared" si="29"/>
        <v>1649572</v>
      </c>
      <c r="AK64" s="56">
        <f t="shared" si="30"/>
        <v>27714042</v>
      </c>
      <c r="AM64" s="5" t="s">
        <v>158</v>
      </c>
      <c r="AN64" s="6" t="s">
        <v>166</v>
      </c>
      <c r="AO64" s="14">
        <v>1649572</v>
      </c>
      <c r="AP64" s="22">
        <v>27714042</v>
      </c>
    </row>
    <row r="65" spans="1:42" ht="17.100000000000001" customHeight="1" x14ac:dyDescent="0.15">
      <c r="A65" s="105"/>
      <c r="B65" s="90"/>
      <c r="C65" s="90"/>
      <c r="D65" s="90"/>
      <c r="E65" s="93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3"/>
      <c r="R65" s="93"/>
      <c r="S65" s="93"/>
      <c r="T65" s="93"/>
      <c r="U65" s="90"/>
      <c r="V65" s="90"/>
      <c r="W65" s="90"/>
      <c r="X65" s="94"/>
      <c r="Y65" s="96"/>
      <c r="Z65" s="96"/>
      <c r="AA65" s="96"/>
      <c r="AB65" s="96"/>
      <c r="AC65" s="142"/>
      <c r="AD65" s="113"/>
      <c r="AE65" s="18"/>
      <c r="AF65" s="40"/>
      <c r="AG65" s="41"/>
      <c r="AI65" s="1" t="s">
        <v>9</v>
      </c>
      <c r="AJ65" s="55">
        <f t="shared" si="29"/>
        <v>1106781</v>
      </c>
      <c r="AK65" s="56">
        <f t="shared" si="30"/>
        <v>18635926</v>
      </c>
      <c r="AM65" s="5" t="s">
        <v>158</v>
      </c>
      <c r="AN65" s="6" t="s">
        <v>167</v>
      </c>
      <c r="AO65" s="14">
        <v>1106781</v>
      </c>
      <c r="AP65" s="22">
        <v>18635926</v>
      </c>
    </row>
    <row r="66" spans="1:42" ht="17.100000000000001" customHeight="1" thickBot="1" x14ac:dyDescent="0.2">
      <c r="A66" s="105" t="s">
        <v>41</v>
      </c>
      <c r="B66" s="90">
        <f>BA46</f>
        <v>42</v>
      </c>
      <c r="C66" s="90">
        <f t="shared" ref="C66:D70" si="35">AL46</f>
        <v>5202</v>
      </c>
      <c r="D66" s="90">
        <f t="shared" si="35"/>
        <v>87641</v>
      </c>
      <c r="E66" s="91">
        <f>IF(ISNUMBER(C66),IF(C66=0," -",D66*10/C66)," -")</f>
        <v>168.47558631295655</v>
      </c>
      <c r="F66" s="90">
        <f t="shared" ref="F66:I70" si="36">BB46</f>
        <v>0</v>
      </c>
      <c r="G66" s="90">
        <f t="shared" si="36"/>
        <v>0</v>
      </c>
      <c r="H66" s="90">
        <f t="shared" si="36"/>
        <v>0</v>
      </c>
      <c r="I66" s="90">
        <f t="shared" si="36"/>
        <v>0</v>
      </c>
      <c r="J66" s="90">
        <f t="shared" ref="J66:M70" si="37">AQ46</f>
        <v>1</v>
      </c>
      <c r="K66" s="90">
        <f t="shared" si="37"/>
        <v>33</v>
      </c>
      <c r="L66" s="90">
        <f t="shared" si="37"/>
        <v>0</v>
      </c>
      <c r="M66" s="90">
        <f t="shared" si="37"/>
        <v>0</v>
      </c>
      <c r="N66" s="90">
        <f>B66-SUM(F66:I66)</f>
        <v>42</v>
      </c>
      <c r="O66" s="90">
        <f t="shared" ref="O66:P70" si="38">AU46</f>
        <v>5235</v>
      </c>
      <c r="P66" s="90">
        <f t="shared" si="38"/>
        <v>87728</v>
      </c>
      <c r="Q66" s="91">
        <f>IF(ISNUMBER(C66),IF(C66=0," -",O66*100/C66)," -")</f>
        <v>100.63437139561707</v>
      </c>
      <c r="R66" s="91">
        <f>IF(ISNUMBER(C66),IF(C66=0," -",D66*10/C66)," -")</f>
        <v>168.47558631295655</v>
      </c>
      <c r="S66" s="91">
        <f>IF(ISNUMBER(O66),IF(O66=0," -",P66*10/O66)," -")</f>
        <v>167.57975167144221</v>
      </c>
      <c r="T66" s="92">
        <f>IF(ISNUMBER(R66),IF(R66=0," -",S66/R66)," -")</f>
        <v>0.99468270352328525</v>
      </c>
      <c r="U66" s="90">
        <f>AJ148</f>
        <v>353419</v>
      </c>
      <c r="V66" s="90">
        <f>AJ97</f>
        <v>448434</v>
      </c>
      <c r="W66" s="90">
        <f>AK148</f>
        <v>5826983</v>
      </c>
      <c r="X66" s="90">
        <f>AK97</f>
        <v>7369390</v>
      </c>
      <c r="Y66" s="93">
        <f>IF(ISNUMBER(T66),W66*T66," -")</f>
        <v>5795999.203824223</v>
      </c>
      <c r="Z66" s="93">
        <f>IF(ISNUMBER(AG66),W66*AG66," -")</f>
        <v>5832767.3648634767</v>
      </c>
      <c r="AA66" s="91">
        <f>IF(ISNUMBER(BI46),IF(BI46=0," -",BJ46*10/BI46)," -")</f>
        <v>168.49891796183357</v>
      </c>
      <c r="AB66" s="91">
        <f>IF(ISNUMBER(O66),IF(O66=0," -",P66*10/O66)," -")</f>
        <v>167.57975167144221</v>
      </c>
      <c r="AC66" s="142">
        <f>IF(BN46="","-",BN46)</f>
        <v>50.930056690492478</v>
      </c>
      <c r="AD66" s="112">
        <f>IF(ISNUMBER(N66),IF(N66=0," -",O66/N66)," -")</f>
        <v>124.64285714285714</v>
      </c>
      <c r="AE66" s="18"/>
      <c r="AF66" s="42">
        <f>IF(ISNUMBER(C66),IF(C66=0," -",O66/C66)," -")</f>
        <v>1.0063437139561706</v>
      </c>
      <c r="AG66" s="43">
        <f>IF(ISNUMBER(T66),IF(ISNUMBER(AF66),T66*AF66," -")," -")</f>
        <v>1.0009926860715874</v>
      </c>
      <c r="AI66" s="1" t="s">
        <v>10</v>
      </c>
      <c r="AJ66" s="59">
        <f t="shared" si="29"/>
        <v>1176037</v>
      </c>
      <c r="AK66" s="60">
        <f t="shared" si="30"/>
        <v>19525279</v>
      </c>
      <c r="AM66" s="9" t="s">
        <v>158</v>
      </c>
      <c r="AN66" s="10" t="s">
        <v>168</v>
      </c>
      <c r="AO66" s="16">
        <v>1176037</v>
      </c>
      <c r="AP66" s="26">
        <v>19525279</v>
      </c>
    </row>
    <row r="67" spans="1:42" ht="17.100000000000001" customHeight="1" x14ac:dyDescent="0.15">
      <c r="A67" s="105" t="s">
        <v>42</v>
      </c>
      <c r="B67" s="90">
        <f>BA47</f>
        <v>51</v>
      </c>
      <c r="C67" s="90">
        <f t="shared" si="35"/>
        <v>7957</v>
      </c>
      <c r="D67" s="90">
        <f t="shared" si="35"/>
        <v>110889</v>
      </c>
      <c r="E67" s="91">
        <f>IF(ISNUMBER(C67),IF(C67=0," -",D67*10/C67)," -")</f>
        <v>139.36031167525448</v>
      </c>
      <c r="F67" s="90">
        <f t="shared" si="36"/>
        <v>0</v>
      </c>
      <c r="G67" s="90">
        <f t="shared" si="36"/>
        <v>0</v>
      </c>
      <c r="H67" s="90">
        <f t="shared" si="36"/>
        <v>0</v>
      </c>
      <c r="I67" s="90">
        <f t="shared" si="36"/>
        <v>1</v>
      </c>
      <c r="J67" s="90">
        <f t="shared" si="37"/>
        <v>0</v>
      </c>
      <c r="K67" s="90">
        <f t="shared" si="37"/>
        <v>0</v>
      </c>
      <c r="L67" s="90">
        <f t="shared" si="37"/>
        <v>1</v>
      </c>
      <c r="M67" s="90">
        <f t="shared" si="37"/>
        <v>26</v>
      </c>
      <c r="N67" s="90">
        <f>B67-SUM(F67:I67)</f>
        <v>50</v>
      </c>
      <c r="O67" s="90">
        <f t="shared" si="38"/>
        <v>7851</v>
      </c>
      <c r="P67" s="90">
        <f t="shared" si="38"/>
        <v>118556</v>
      </c>
      <c r="Q67" s="91">
        <f>IF(ISNUMBER(C67),IF(C67=0," -",O67*100/C67)," -")</f>
        <v>98.667839638054545</v>
      </c>
      <c r="R67" s="91">
        <f>IF(ISNUMBER(C67),IF(C67=0," -",D67*10/C67)," -")</f>
        <v>139.36031167525448</v>
      </c>
      <c r="S67" s="91">
        <f>IF(ISNUMBER(O67),IF(O67=0," -",P67*10/O67)," -")</f>
        <v>151.00751496624633</v>
      </c>
      <c r="T67" s="92">
        <f>IF(ISNUMBER(R67),IF(R67=0," -",S67/R67)," -")</f>
        <v>1.0835761857230404</v>
      </c>
      <c r="U67" s="90">
        <f>AJ149</f>
        <v>427476</v>
      </c>
      <c r="V67" s="90">
        <f>AJ98</f>
        <v>483183</v>
      </c>
      <c r="W67" s="90">
        <f>AK149</f>
        <v>6914922</v>
      </c>
      <c r="X67" s="90">
        <f>AK98</f>
        <v>7866726</v>
      </c>
      <c r="Y67" s="93">
        <f>IF(ISNUMBER(T67),W67*T67," -")</f>
        <v>7492844.8053323375</v>
      </c>
      <c r="Z67" s="93">
        <f>IF(ISNUMBER(AG67),W67*AG67," -")</f>
        <v>7393028.0968536111</v>
      </c>
      <c r="AA67" s="91">
        <f>IF(ISNUMBER(BI47),IF(BI47=0," -",BJ47*10/BI47)," -")</f>
        <v>182.26148409893992</v>
      </c>
      <c r="AB67" s="91">
        <f>IF(ISNUMBER(O67),IF(O67=0," -",P67*10/O67)," -")</f>
        <v>151.00751496624633</v>
      </c>
      <c r="AC67" s="142">
        <f>IF(BN47="","-",BN47)</f>
        <v>47.804476772460461</v>
      </c>
      <c r="AD67" s="112">
        <f>IF(ISNUMBER(N67),IF(N67=0," -",O67/N67)," -")</f>
        <v>157.02000000000001</v>
      </c>
      <c r="AE67" s="18"/>
      <c r="AF67" s="42">
        <f>IF(ISNUMBER(C67),IF(C67=0," -",O67/C67)," -")</f>
        <v>0.98667839638054544</v>
      </c>
      <c r="AG67" s="43">
        <f>IF(ISNUMBER(T67),IF(ISNUMBER(AF67),T67*AF67," -")," -")</f>
        <v>1.0691412132853575</v>
      </c>
      <c r="AI67" s="1" t="s">
        <v>11</v>
      </c>
      <c r="AJ67" s="61">
        <f t="shared" si="29"/>
        <v>3521035</v>
      </c>
      <c r="AK67" s="62">
        <f t="shared" si="30"/>
        <v>57945611</v>
      </c>
      <c r="AM67" s="11" t="s">
        <v>158</v>
      </c>
      <c r="AN67" s="12" t="s">
        <v>169</v>
      </c>
      <c r="AO67" s="17">
        <v>3521035</v>
      </c>
      <c r="AP67" s="28">
        <v>57945611</v>
      </c>
    </row>
    <row r="68" spans="1:42" ht="17.100000000000001" customHeight="1" x14ac:dyDescent="0.15">
      <c r="A68" s="105" t="s">
        <v>43</v>
      </c>
      <c r="B68" s="90">
        <f>BA48</f>
        <v>94</v>
      </c>
      <c r="C68" s="90">
        <f t="shared" si="35"/>
        <v>10273</v>
      </c>
      <c r="D68" s="90">
        <f t="shared" si="35"/>
        <v>178937</v>
      </c>
      <c r="E68" s="91">
        <f>IF(ISNUMBER(C68),IF(C68=0," -",D68*10/C68)," -")</f>
        <v>174.18183588046335</v>
      </c>
      <c r="F68" s="90">
        <f t="shared" si="36"/>
        <v>2</v>
      </c>
      <c r="G68" s="90">
        <f t="shared" si="36"/>
        <v>3</v>
      </c>
      <c r="H68" s="90">
        <f t="shared" si="36"/>
        <v>0</v>
      </c>
      <c r="I68" s="90">
        <f t="shared" si="36"/>
        <v>0</v>
      </c>
      <c r="J68" s="90">
        <f t="shared" si="37"/>
        <v>2</v>
      </c>
      <c r="K68" s="90">
        <f t="shared" si="37"/>
        <v>18</v>
      </c>
      <c r="L68" s="90">
        <f t="shared" si="37"/>
        <v>1</v>
      </c>
      <c r="M68" s="90">
        <f t="shared" si="37"/>
        <v>11</v>
      </c>
      <c r="N68" s="90">
        <f>B68-SUM(F68:I68)</f>
        <v>89</v>
      </c>
      <c r="O68" s="90">
        <f t="shared" si="38"/>
        <v>9809</v>
      </c>
      <c r="P68" s="90">
        <f t="shared" si="38"/>
        <v>176268</v>
      </c>
      <c r="Q68" s="91">
        <f>IF(ISNUMBER(C68),IF(C68=0," -",O68*100/C68)," -")</f>
        <v>95.483305752944617</v>
      </c>
      <c r="R68" s="91">
        <f>IF(ISNUMBER(C68),IF(C68=0," -",D68*10/C68)," -")</f>
        <v>174.18183588046335</v>
      </c>
      <c r="S68" s="91">
        <f>IF(ISNUMBER(O68),IF(O68=0," -",P68*10/O68)," -")</f>
        <v>179.70027525741665</v>
      </c>
      <c r="T68" s="92">
        <f>IF(ISNUMBER(R68),IF(R68=0," -",S68/R68)," -")</f>
        <v>1.0316820600096352</v>
      </c>
      <c r="U68" s="90">
        <f>AJ150</f>
        <v>805596</v>
      </c>
      <c r="V68" s="90">
        <f>AJ99</f>
        <v>1034397</v>
      </c>
      <c r="W68" s="90">
        <f>AK150</f>
        <v>13636551</v>
      </c>
      <c r="X68" s="90">
        <f>AK99</f>
        <v>17554348</v>
      </c>
      <c r="Y68" s="93">
        <f>IF(ISNUMBER(T68),W68*T68," -")</f>
        <v>14068585.027106451</v>
      </c>
      <c r="Z68" s="93">
        <f>IF(ISNUMBER(AG68),W68*AG68," -")</f>
        <v>13433150.05654504</v>
      </c>
      <c r="AA68" s="91">
        <f>IF(ISNUMBER(BI48),IF(BI48=0," -",BJ48*10/BI48)," -")</f>
        <v>180.01051414152033</v>
      </c>
      <c r="AB68" s="91">
        <f>IF(ISNUMBER(O68),IF(O68=0," -",P68*10/O68)," -")</f>
        <v>179.70027525741665</v>
      </c>
      <c r="AC68" s="142">
        <f>IF(BN48="","-",BN48)</f>
        <v>49.422955998426836</v>
      </c>
      <c r="AD68" s="112">
        <f>IF(ISNUMBER(N68),IF(N68=0," -",O68/N68)," -")</f>
        <v>110.21348314606742</v>
      </c>
      <c r="AE68" s="18"/>
      <c r="AF68" s="42">
        <f>IF(ISNUMBER(C68),IF(C68=0," -",O68/C68)," -")</f>
        <v>0.95483305752944614</v>
      </c>
      <c r="AG68" s="43">
        <f>IF(ISNUMBER(T68),IF(ISNUMBER(AF68),T68*AF68," -")," -")</f>
        <v>0.9850841357572776</v>
      </c>
      <c r="AI68" s="1" t="s">
        <v>12</v>
      </c>
      <c r="AJ68" s="55">
        <f t="shared" si="29"/>
        <v>2958375</v>
      </c>
      <c r="AK68" s="56">
        <f t="shared" si="30"/>
        <v>49878865</v>
      </c>
      <c r="AM68" s="5" t="s">
        <v>158</v>
      </c>
      <c r="AN68" s="6" t="s">
        <v>170</v>
      </c>
      <c r="AO68" s="14">
        <v>2958375</v>
      </c>
      <c r="AP68" s="22">
        <v>49878865</v>
      </c>
    </row>
    <row r="69" spans="1:42" ht="17.100000000000001" customHeight="1" x14ac:dyDescent="0.15">
      <c r="A69" s="105" t="s">
        <v>44</v>
      </c>
      <c r="B69" s="90">
        <f>BA49</f>
        <v>54</v>
      </c>
      <c r="C69" s="90">
        <f t="shared" si="35"/>
        <v>8047</v>
      </c>
      <c r="D69" s="90">
        <f t="shared" si="35"/>
        <v>134635</v>
      </c>
      <c r="E69" s="91">
        <f>IF(ISNUMBER(C69),IF(C69=0," -",D69*10/C69)," -")</f>
        <v>167.31079905554864</v>
      </c>
      <c r="F69" s="90">
        <f t="shared" si="36"/>
        <v>6</v>
      </c>
      <c r="G69" s="90">
        <f t="shared" si="36"/>
        <v>0</v>
      </c>
      <c r="H69" s="90">
        <f t="shared" si="36"/>
        <v>0</v>
      </c>
      <c r="I69" s="90">
        <f t="shared" si="36"/>
        <v>0</v>
      </c>
      <c r="J69" s="90">
        <f t="shared" si="37"/>
        <v>1</v>
      </c>
      <c r="K69" s="90">
        <f t="shared" si="37"/>
        <v>175</v>
      </c>
      <c r="L69" s="90">
        <f t="shared" si="37"/>
        <v>1</v>
      </c>
      <c r="M69" s="90">
        <f t="shared" si="37"/>
        <v>1000</v>
      </c>
      <c r="N69" s="90">
        <f>B69-SUM(F69:I69)</f>
        <v>48</v>
      </c>
      <c r="O69" s="90">
        <f t="shared" si="38"/>
        <v>6601</v>
      </c>
      <c r="P69" s="90">
        <f t="shared" si="38"/>
        <v>122993</v>
      </c>
      <c r="Q69" s="91">
        <f>IF(ISNUMBER(C69),IF(C69=0," -",O69*100/C69)," -")</f>
        <v>82.03057039890642</v>
      </c>
      <c r="R69" s="91">
        <f>IF(ISNUMBER(C69),IF(C69=0," -",D69*10/C69)," -")</f>
        <v>167.31079905554864</v>
      </c>
      <c r="S69" s="91">
        <f>IF(ISNUMBER(O69),IF(O69=0," -",P69*10/O69)," -")</f>
        <v>186.32479927283745</v>
      </c>
      <c r="T69" s="92">
        <f>IF(ISNUMBER(R69),IF(R69=0," -",S69/R69)," -")</f>
        <v>1.1136447875727138</v>
      </c>
      <c r="U69" s="90">
        <f>AJ151</f>
        <v>474940</v>
      </c>
      <c r="V69" s="90">
        <f>AJ100</f>
        <v>498093</v>
      </c>
      <c r="W69" s="90">
        <f>AK151</f>
        <v>7707392</v>
      </c>
      <c r="X69" s="90">
        <f>AK100</f>
        <v>8083682</v>
      </c>
      <c r="Y69" s="93">
        <f>IF(ISNUMBER(T69),W69*T69," -")</f>
        <v>8583296.9265796337</v>
      </c>
      <c r="Z69" s="93">
        <f>IF(ISNUMBER(AG69),W69*AG69," -")</f>
        <v>7040927.4279050771</v>
      </c>
      <c r="AA69" s="91">
        <f>IF(ISNUMBER(BI49),IF(BI49=0," -",BJ49*10/BI49)," -")</f>
        <v>150.89162469688492</v>
      </c>
      <c r="AB69" s="91">
        <f>IF(ISNUMBER(O69),IF(O69=0," -",P69*10/O69)," -")</f>
        <v>186.32479927283745</v>
      </c>
      <c r="AC69" s="142">
        <f>IF(BN49="","-",BN49)</f>
        <v>49.017288931246668</v>
      </c>
      <c r="AD69" s="112">
        <f>IF(ISNUMBER(N69),IF(N69=0," -",O69/N69)," -")</f>
        <v>137.52083333333334</v>
      </c>
      <c r="AE69" s="18"/>
      <c r="AF69" s="42">
        <f>IF(ISNUMBER(C69),IF(C69=0," -",O69/C69)," -")</f>
        <v>0.82030570398906422</v>
      </c>
      <c r="AG69" s="43">
        <f>IF(ISNUMBER(T69),IF(ISNUMBER(AF69),T69*AF69," -")," -")</f>
        <v>0.91352917146358681</v>
      </c>
      <c r="AI69" s="1" t="s">
        <v>13</v>
      </c>
      <c r="AJ69" s="55">
        <f t="shared" si="29"/>
        <v>3950295</v>
      </c>
      <c r="AK69" s="56">
        <f t="shared" si="30"/>
        <v>70722303</v>
      </c>
      <c r="AM69" s="5" t="s">
        <v>158</v>
      </c>
      <c r="AN69" s="6" t="s">
        <v>171</v>
      </c>
      <c r="AO69" s="14">
        <v>3950295</v>
      </c>
      <c r="AP69" s="22">
        <v>70722303</v>
      </c>
    </row>
    <row r="70" spans="1:42" ht="17.100000000000001" customHeight="1" x14ac:dyDescent="0.15">
      <c r="A70" s="105" t="s">
        <v>45</v>
      </c>
      <c r="B70" s="90">
        <f>BA50</f>
        <v>89</v>
      </c>
      <c r="C70" s="90">
        <f t="shared" si="35"/>
        <v>9895</v>
      </c>
      <c r="D70" s="90">
        <f t="shared" si="35"/>
        <v>148375</v>
      </c>
      <c r="E70" s="91">
        <f>IF(ISNUMBER(C70),IF(C70=0," -",D70*10/C70)," -")</f>
        <v>149.94946942900455</v>
      </c>
      <c r="F70" s="90">
        <f t="shared" si="36"/>
        <v>0</v>
      </c>
      <c r="G70" s="90">
        <f t="shared" si="36"/>
        <v>1</v>
      </c>
      <c r="H70" s="90">
        <f t="shared" si="36"/>
        <v>0</v>
      </c>
      <c r="I70" s="90">
        <f t="shared" si="36"/>
        <v>1</v>
      </c>
      <c r="J70" s="90">
        <f t="shared" si="37"/>
        <v>1</v>
      </c>
      <c r="K70" s="90">
        <f t="shared" si="37"/>
        <v>8</v>
      </c>
      <c r="L70" s="90">
        <f t="shared" si="37"/>
        <v>1</v>
      </c>
      <c r="M70" s="90">
        <f t="shared" si="37"/>
        <v>1</v>
      </c>
      <c r="N70" s="90">
        <f>B70-SUM(F70:I70)</f>
        <v>87</v>
      </c>
      <c r="O70" s="90">
        <f t="shared" si="38"/>
        <v>9751</v>
      </c>
      <c r="P70" s="90">
        <f t="shared" si="38"/>
        <v>152776</v>
      </c>
      <c r="Q70" s="91">
        <f>IF(ISNUMBER(C70),IF(C70=0," -",O70*100/C70)," -")</f>
        <v>98.544719555330971</v>
      </c>
      <c r="R70" s="91">
        <f>IF(ISNUMBER(C70),IF(C70=0," -",D70*10/C70)," -")</f>
        <v>149.94946942900455</v>
      </c>
      <c r="S70" s="91">
        <f>IF(ISNUMBER(O70),IF(O70=0," -",P70*10/O70)," -")</f>
        <v>156.67726387037226</v>
      </c>
      <c r="T70" s="92">
        <f>IF(ISNUMBER(R70),IF(R70=0," -",S70/R70)," -")</f>
        <v>1.0448670773360293</v>
      </c>
      <c r="U70" s="90">
        <f>AJ152</f>
        <v>449250</v>
      </c>
      <c r="V70" s="90">
        <f>AJ101</f>
        <v>558414</v>
      </c>
      <c r="W70" s="90">
        <f>AK152</f>
        <v>6901958</v>
      </c>
      <c r="X70" s="90">
        <f>AK101</f>
        <v>8553737</v>
      </c>
      <c r="Y70" s="93">
        <f>IF(ISNUMBER(T70),W70*T70," -")</f>
        <v>7211628.6833560262</v>
      </c>
      <c r="Z70" s="93">
        <f>IF(ISNUMBER(AG70),W70*AG70," -")</f>
        <v>7106679.2613850031</v>
      </c>
      <c r="AA70" s="91">
        <f>IF(ISNUMBER(BI50),IF(BI50=0," -",BJ50*10/BI50)," -")</f>
        <v>160.49660905709911</v>
      </c>
      <c r="AB70" s="91">
        <f>IF(ISNUMBER(O70),IF(O70=0," -",P70*10/O70)," -")</f>
        <v>156.67726387037226</v>
      </c>
      <c r="AC70" s="142">
        <f>IF(BN50="","-",BN50)</f>
        <v>42.82706480462052</v>
      </c>
      <c r="AD70" s="112">
        <f>IF(ISNUMBER(N70),IF(N70=0," -",O70/N70)," -")</f>
        <v>112.08045977011494</v>
      </c>
      <c r="AE70" s="18"/>
      <c r="AF70" s="42">
        <f>IF(ISNUMBER(C70),IF(C70=0," -",O70/C70)," -")</f>
        <v>0.98544719555330973</v>
      </c>
      <c r="AG70" s="43">
        <f>IF(ISNUMBER(T70),IF(ISNUMBER(AF70),T70*AF70," -")," -")</f>
        <v>1.0296613310867733</v>
      </c>
      <c r="AI70" s="1" t="s">
        <v>14</v>
      </c>
      <c r="AJ70" s="55">
        <f t="shared" si="29"/>
        <v>3604163</v>
      </c>
      <c r="AK70" s="56">
        <f t="shared" si="30"/>
        <v>59779327</v>
      </c>
      <c r="AM70" s="5" t="s">
        <v>158</v>
      </c>
      <c r="AN70" s="6" t="s">
        <v>172</v>
      </c>
      <c r="AO70" s="14">
        <v>3604163</v>
      </c>
      <c r="AP70" s="22">
        <v>59779327</v>
      </c>
    </row>
    <row r="71" spans="1:42" ht="17.100000000000001" customHeight="1" thickBot="1" x14ac:dyDescent="0.2">
      <c r="A71" s="105"/>
      <c r="B71" s="90"/>
      <c r="C71" s="90"/>
      <c r="D71" s="90"/>
      <c r="E71" s="93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3"/>
      <c r="R71" s="93"/>
      <c r="S71" s="93"/>
      <c r="T71" s="93"/>
      <c r="U71" s="90"/>
      <c r="V71" s="90"/>
      <c r="W71" s="90"/>
      <c r="X71" s="94"/>
      <c r="Y71" s="96"/>
      <c r="Z71" s="96"/>
      <c r="AA71" s="96"/>
      <c r="AB71" s="96"/>
      <c r="AC71" s="142"/>
      <c r="AD71" s="113"/>
      <c r="AE71" s="18"/>
      <c r="AF71" s="40"/>
      <c r="AG71" s="41"/>
      <c r="AI71" s="1" t="s">
        <v>15</v>
      </c>
      <c r="AJ71" s="57">
        <f t="shared" si="29"/>
        <v>1227043</v>
      </c>
      <c r="AK71" s="58">
        <f t="shared" si="30"/>
        <v>21514875</v>
      </c>
      <c r="AM71" s="7" t="s">
        <v>158</v>
      </c>
      <c r="AN71" s="8" t="s">
        <v>173</v>
      </c>
      <c r="AO71" s="15">
        <v>1227043</v>
      </c>
      <c r="AP71" s="24">
        <v>21514875</v>
      </c>
    </row>
    <row r="72" spans="1:42" ht="17.100000000000001" customHeight="1" x14ac:dyDescent="0.15">
      <c r="A72" s="105" t="s">
        <v>46</v>
      </c>
      <c r="B72" s="90">
        <f>BA51</f>
        <v>19</v>
      </c>
      <c r="C72" s="90">
        <f>AL51</f>
        <v>2006</v>
      </c>
      <c r="D72" s="90">
        <f>AM51</f>
        <v>36320</v>
      </c>
      <c r="E72" s="91">
        <f>IF(ISNUMBER(C72),IF(C72=0," -",D72*10/C72)," -")</f>
        <v>181.05682951146559</v>
      </c>
      <c r="F72" s="90">
        <f t="shared" ref="F72:I73" si="39">BB51</f>
        <v>0</v>
      </c>
      <c r="G72" s="90">
        <f t="shared" si="39"/>
        <v>1</v>
      </c>
      <c r="H72" s="90">
        <f t="shared" si="39"/>
        <v>0</v>
      </c>
      <c r="I72" s="90">
        <f t="shared" si="39"/>
        <v>0</v>
      </c>
      <c r="J72" s="90">
        <f t="shared" ref="J72:M73" si="40">AQ51</f>
        <v>1</v>
      </c>
      <c r="K72" s="90">
        <f t="shared" si="40"/>
        <v>3</v>
      </c>
      <c r="L72" s="90">
        <f t="shared" si="40"/>
        <v>4</v>
      </c>
      <c r="M72" s="90">
        <f t="shared" si="40"/>
        <v>30</v>
      </c>
      <c r="N72" s="90">
        <f>B72-SUM(F72:I72)</f>
        <v>18</v>
      </c>
      <c r="O72" s="90">
        <f>AU51</f>
        <v>1890</v>
      </c>
      <c r="P72" s="90">
        <f>AV51</f>
        <v>35676</v>
      </c>
      <c r="Q72" s="91">
        <f>IF(ISNUMBER(C72),IF(C72=0," -",O72*100/C72)," -")</f>
        <v>94.217347956131604</v>
      </c>
      <c r="R72" s="91">
        <f>IF(ISNUMBER(C72),IF(C72=0," -",D72*10/C72)," -")</f>
        <v>181.05682951146559</v>
      </c>
      <c r="S72" s="91">
        <f>IF(ISNUMBER(O72),IF(O72=0," -",P72*10/O72)," -")</f>
        <v>188.76190476190476</v>
      </c>
      <c r="T72" s="92">
        <f>IF(ISNUMBER(R72),IF(R72=0," -",S72/R72)," -")</f>
        <v>1.042556114956996</v>
      </c>
      <c r="U72" s="90">
        <f>AJ153</f>
        <v>721427</v>
      </c>
      <c r="V72" s="90">
        <f>AJ102</f>
        <v>805394</v>
      </c>
      <c r="W72" s="90">
        <f>AK153</f>
        <v>11764628</v>
      </c>
      <c r="X72" s="90">
        <f>AK102</f>
        <v>12980411</v>
      </c>
      <c r="Y72" s="93">
        <f>IF(ISNUMBER(T72),W72*T72," -")</f>
        <v>12265284.861594293</v>
      </c>
      <c r="Z72" s="93">
        <f>IF(ISNUMBER(AG72),W72*AG72," -")</f>
        <v>11556026.11585903</v>
      </c>
      <c r="AA72" s="91">
        <f>IF(ISNUMBER(BI51),IF(BI51=0," -",BJ51*10/BI51)," -")</f>
        <v>188.76190476190476</v>
      </c>
      <c r="AB72" s="91">
        <f>IF(ISNUMBER(O72),IF(O72=0," -",P72*10/O72)," -")</f>
        <v>188.76190476190476</v>
      </c>
      <c r="AC72" s="142">
        <f>IF(BN51="","-",BN51)</f>
        <v>56.499366617468183</v>
      </c>
      <c r="AD72" s="112">
        <f>IF(ISNUMBER(N72),IF(N72=0," -",O72/N72)," -")</f>
        <v>105</v>
      </c>
      <c r="AE72" s="18"/>
      <c r="AF72" s="42">
        <f>IF(ISNUMBER(C72),IF(C72=0," -",O72/C72)," -")</f>
        <v>0.94217347956131603</v>
      </c>
      <c r="AG72" s="43">
        <f>IF(ISNUMBER(T72),IF(ISNUMBER(AF72),T72*AF72," -")," -")</f>
        <v>0.98226872246696029</v>
      </c>
      <c r="AI72" s="1" t="s">
        <v>16</v>
      </c>
      <c r="AJ72" s="53">
        <f t="shared" si="29"/>
        <v>627424</v>
      </c>
      <c r="AK72" s="54">
        <f t="shared" si="30"/>
        <v>11109851</v>
      </c>
      <c r="AM72" s="3" t="s">
        <v>158</v>
      </c>
      <c r="AN72" s="4" t="s">
        <v>174</v>
      </c>
      <c r="AO72" s="13">
        <v>627424</v>
      </c>
      <c r="AP72" s="20">
        <v>11109851</v>
      </c>
    </row>
    <row r="73" spans="1:42" ht="17.100000000000001" customHeight="1" thickBot="1" x14ac:dyDescent="0.2">
      <c r="A73" s="107" t="s">
        <v>47</v>
      </c>
      <c r="B73" s="97">
        <f>BA52</f>
        <v>14</v>
      </c>
      <c r="C73" s="97">
        <f>AL52</f>
        <v>1462</v>
      </c>
      <c r="D73" s="97">
        <f>AM52</f>
        <v>26029</v>
      </c>
      <c r="E73" s="98">
        <f>IF(ISNUMBER(C73),IF(C73=0," -",D73*10/C73)," -")</f>
        <v>178.03693570451438</v>
      </c>
      <c r="F73" s="97">
        <f t="shared" si="39"/>
        <v>0</v>
      </c>
      <c r="G73" s="97">
        <f t="shared" si="39"/>
        <v>1</v>
      </c>
      <c r="H73" s="97">
        <f t="shared" si="39"/>
        <v>0</v>
      </c>
      <c r="I73" s="97">
        <f t="shared" si="39"/>
        <v>0</v>
      </c>
      <c r="J73" s="97">
        <f t="shared" si="40"/>
        <v>0</v>
      </c>
      <c r="K73" s="97">
        <f t="shared" si="40"/>
        <v>0</v>
      </c>
      <c r="L73" s="97">
        <f t="shared" si="40"/>
        <v>0</v>
      </c>
      <c r="M73" s="97">
        <f t="shared" si="40"/>
        <v>0</v>
      </c>
      <c r="N73" s="97">
        <f>B73-SUM(F73:I73)</f>
        <v>13</v>
      </c>
      <c r="O73" s="97">
        <f>AU52</f>
        <v>1254</v>
      </c>
      <c r="P73" s="97">
        <f>AV52</f>
        <v>21529</v>
      </c>
      <c r="Q73" s="98">
        <f>IF(ISNUMBER(C73),IF(C73=0," -",O73*100/C73)," -")</f>
        <v>85.772913816689467</v>
      </c>
      <c r="R73" s="98">
        <f>IF(ISNUMBER(C73),IF(C73=0," -",D73*10/C73)," -")</f>
        <v>178.03693570451438</v>
      </c>
      <c r="S73" s="98">
        <f>IF(ISNUMBER(O73),IF(O73=0," -",P73*10/O73)," -")</f>
        <v>171.68261562998404</v>
      </c>
      <c r="T73" s="99">
        <f>IF(ISNUMBER(R73),IF(R73=0," -",S73/R73)," -")</f>
        <v>0.96430897864319276</v>
      </c>
      <c r="U73" s="97">
        <f>AJ154</f>
        <v>131046</v>
      </c>
      <c r="V73" s="97">
        <f>AJ103</f>
        <v>179524</v>
      </c>
      <c r="W73" s="97">
        <f>AK154</f>
        <v>2479956</v>
      </c>
      <c r="X73" s="97">
        <f>AK103</f>
        <v>3369183</v>
      </c>
      <c r="Y73" s="100">
        <f>IF(ISNUMBER(T73),W73*T73," -")</f>
        <v>2391443.8374400577</v>
      </c>
      <c r="Z73" s="100">
        <f>IF(ISNUMBER(AG73),W73*AG73," -")</f>
        <v>2051211.0616619922</v>
      </c>
      <c r="AA73" s="98">
        <f>IF(ISNUMBER(BI52),IF(BI52=0," -",BJ52*10/BI52)," -")</f>
        <v>171.68261562998404</v>
      </c>
      <c r="AB73" s="98">
        <f>IF(ISNUMBER(O73),IF(O73=0," -",P73*10/O73)," -")</f>
        <v>171.68261562998404</v>
      </c>
      <c r="AC73" s="143">
        <f>IF(BN52="","-",BN52)</f>
        <v>53.657574926976565</v>
      </c>
      <c r="AD73" s="114">
        <f>IF(ISNUMBER(N73),IF(N73=0," -",O73/N73)," -")</f>
        <v>96.461538461538467</v>
      </c>
      <c r="AF73" s="44">
        <f>IF(ISNUMBER(C73),IF(C73=0," -",O73/C73)," -")</f>
        <v>0.85772913816689467</v>
      </c>
      <c r="AG73" s="45">
        <f>IF(ISNUMBER(T73),IF(ISNUMBER(AF73),T73*AF73," -")," -")</f>
        <v>0.8271159091782242</v>
      </c>
      <c r="AI73" s="1" t="s">
        <v>17</v>
      </c>
      <c r="AJ73" s="55">
        <f t="shared" si="29"/>
        <v>701718</v>
      </c>
      <c r="AK73" s="56">
        <f t="shared" si="30"/>
        <v>12137369</v>
      </c>
      <c r="AM73" s="5" t="s">
        <v>158</v>
      </c>
      <c r="AN73" s="6" t="s">
        <v>175</v>
      </c>
      <c r="AO73" s="14">
        <v>701718</v>
      </c>
      <c r="AP73" s="22">
        <v>12137369</v>
      </c>
    </row>
    <row r="74" spans="1:42" x14ac:dyDescent="0.15">
      <c r="AI74" s="1" t="s">
        <v>18</v>
      </c>
      <c r="AJ74" s="55">
        <f t="shared" si="29"/>
        <v>495797</v>
      </c>
      <c r="AK74" s="56">
        <f t="shared" si="30"/>
        <v>8385673</v>
      </c>
      <c r="AM74" s="5" t="s">
        <v>158</v>
      </c>
      <c r="AN74" s="6" t="s">
        <v>176</v>
      </c>
      <c r="AO74" s="14">
        <v>495797</v>
      </c>
      <c r="AP74" s="22">
        <v>8385673</v>
      </c>
    </row>
    <row r="75" spans="1:42" ht="17.100000000000001" customHeight="1" x14ac:dyDescent="0.15">
      <c r="A75" s="118"/>
      <c r="B75" s="145" t="s">
        <v>150</v>
      </c>
      <c r="C75" s="146"/>
      <c r="D75" s="145" t="s">
        <v>151</v>
      </c>
      <c r="E75" s="146"/>
      <c r="F75" s="145" t="s">
        <v>152</v>
      </c>
      <c r="G75" s="146"/>
      <c r="H75" s="146"/>
      <c r="I75" s="146"/>
      <c r="J75" s="146"/>
      <c r="AI75" s="1" t="s">
        <v>19</v>
      </c>
      <c r="AJ75" s="55">
        <f t="shared" si="29"/>
        <v>437883</v>
      </c>
      <c r="AK75" s="56">
        <f t="shared" si="30"/>
        <v>7933368</v>
      </c>
      <c r="AM75" s="5" t="s">
        <v>158</v>
      </c>
      <c r="AN75" s="6" t="s">
        <v>177</v>
      </c>
      <c r="AO75" s="14">
        <v>437883</v>
      </c>
      <c r="AP75" s="22">
        <v>7933368</v>
      </c>
    </row>
    <row r="76" spans="1:42" ht="17.100000000000001" customHeight="1" thickBot="1" x14ac:dyDescent="0.2">
      <c r="A76" s="119"/>
      <c r="B76" s="146"/>
      <c r="C76" s="146"/>
      <c r="D76" s="146"/>
      <c r="E76" s="146"/>
      <c r="F76" s="146"/>
      <c r="G76" s="146"/>
      <c r="H76" s="146"/>
      <c r="I76" s="146"/>
      <c r="J76" s="146"/>
      <c r="AI76" s="1" t="s">
        <v>20</v>
      </c>
      <c r="AJ76" s="59">
        <f t="shared" si="29"/>
        <v>1144566</v>
      </c>
      <c r="AK76" s="60">
        <f t="shared" si="30"/>
        <v>21558011</v>
      </c>
      <c r="AM76" s="9" t="s">
        <v>158</v>
      </c>
      <c r="AN76" s="10" t="s">
        <v>178</v>
      </c>
      <c r="AO76" s="16">
        <v>1144566</v>
      </c>
      <c r="AP76" s="26">
        <v>21558011</v>
      </c>
    </row>
    <row r="77" spans="1:42" ht="15.95" customHeight="1" x14ac:dyDescent="0.15">
      <c r="A77" s="120" t="s">
        <v>0</v>
      </c>
      <c r="B77" s="144">
        <f>BA57</f>
        <v>5409897</v>
      </c>
      <c r="C77" s="144"/>
      <c r="D77" s="144">
        <f>BB57</f>
        <v>1230585</v>
      </c>
      <c r="E77" s="144"/>
      <c r="F77" s="144">
        <f>BC57</f>
        <v>6640482</v>
      </c>
      <c r="G77" s="144"/>
      <c r="H77" s="144"/>
      <c r="I77" s="144"/>
      <c r="J77" s="144"/>
      <c r="AI77" s="1" t="s">
        <v>21</v>
      </c>
      <c r="AJ77" s="61">
        <f t="shared" si="29"/>
        <v>1059118</v>
      </c>
      <c r="AK77" s="62">
        <f t="shared" si="30"/>
        <v>18069243</v>
      </c>
      <c r="AM77" s="11" t="s">
        <v>158</v>
      </c>
      <c r="AN77" s="12" t="s">
        <v>179</v>
      </c>
      <c r="AO77" s="17">
        <v>1059118</v>
      </c>
      <c r="AP77" s="28">
        <v>18069243</v>
      </c>
    </row>
    <row r="78" spans="1:42" ht="15.95" customHeight="1" x14ac:dyDescent="0.15">
      <c r="A78" s="120" t="s">
        <v>149</v>
      </c>
      <c r="B78" s="144">
        <f>BA58</f>
        <v>5073655</v>
      </c>
      <c r="C78" s="144"/>
      <c r="D78" s="144">
        <f>BB58</f>
        <v>1135356</v>
      </c>
      <c r="E78" s="144"/>
      <c r="F78" s="144">
        <f>BC58</f>
        <v>6209011</v>
      </c>
      <c r="G78" s="144"/>
      <c r="H78" s="144"/>
      <c r="I78" s="144"/>
      <c r="J78" s="144"/>
      <c r="AI78" s="1" t="s">
        <v>22</v>
      </c>
      <c r="AJ78" s="55">
        <f t="shared" si="29"/>
        <v>1791631</v>
      </c>
      <c r="AK78" s="56">
        <f t="shared" si="30"/>
        <v>31663187</v>
      </c>
      <c r="AM78" s="5" t="s">
        <v>158</v>
      </c>
      <c r="AN78" s="6" t="s">
        <v>180</v>
      </c>
      <c r="AO78" s="14">
        <v>1791631</v>
      </c>
      <c r="AP78" s="22">
        <v>31663187</v>
      </c>
    </row>
    <row r="79" spans="1:42" x14ac:dyDescent="0.15">
      <c r="AI79" s="1" t="s">
        <v>23</v>
      </c>
      <c r="AJ79" s="55">
        <f t="shared" si="29"/>
        <v>3944048</v>
      </c>
      <c r="AK79" s="56">
        <f t="shared" si="30"/>
        <v>69371738</v>
      </c>
      <c r="AM79" s="5" t="s">
        <v>158</v>
      </c>
      <c r="AN79" s="6" t="s">
        <v>181</v>
      </c>
      <c r="AO79" s="14">
        <v>3944048</v>
      </c>
      <c r="AP79" s="22">
        <v>69371738</v>
      </c>
    </row>
    <row r="80" spans="1:42" x14ac:dyDescent="0.15">
      <c r="AI80" s="1" t="s">
        <v>24</v>
      </c>
      <c r="AJ80" s="55">
        <f t="shared" si="29"/>
        <v>841157</v>
      </c>
      <c r="AK80" s="56">
        <f t="shared" si="30"/>
        <v>15402691</v>
      </c>
      <c r="AM80" s="5" t="s">
        <v>158</v>
      </c>
      <c r="AN80" s="6" t="s">
        <v>182</v>
      </c>
      <c r="AO80" s="14">
        <v>841157</v>
      </c>
      <c r="AP80" s="22">
        <v>15402691</v>
      </c>
    </row>
    <row r="81" spans="35:42" ht="14.25" thickBot="1" x14ac:dyDescent="0.2">
      <c r="AI81" s="1" t="s">
        <v>25</v>
      </c>
      <c r="AJ81" s="57">
        <f t="shared" si="29"/>
        <v>706194</v>
      </c>
      <c r="AK81" s="58">
        <f t="shared" si="30"/>
        <v>11395318</v>
      </c>
      <c r="AM81" s="7" t="s">
        <v>158</v>
      </c>
      <c r="AN81" s="8" t="s">
        <v>183</v>
      </c>
      <c r="AO81" s="15">
        <v>706194</v>
      </c>
      <c r="AP81" s="24">
        <v>11395318</v>
      </c>
    </row>
    <row r="82" spans="35:42" x14ac:dyDescent="0.15">
      <c r="AI82" s="1" t="s">
        <v>26</v>
      </c>
      <c r="AJ82" s="53">
        <f t="shared" si="29"/>
        <v>841446</v>
      </c>
      <c r="AK82" s="54">
        <f t="shared" si="30"/>
        <v>14392144</v>
      </c>
      <c r="AM82" s="3" t="s">
        <v>158</v>
      </c>
      <c r="AN82" s="4" t="s">
        <v>184</v>
      </c>
      <c r="AO82" s="13">
        <v>841446</v>
      </c>
      <c r="AP82" s="20">
        <v>14392144</v>
      </c>
    </row>
    <row r="83" spans="35:42" x14ac:dyDescent="0.15">
      <c r="AI83" s="1" t="s">
        <v>27</v>
      </c>
      <c r="AJ83" s="55">
        <f t="shared" si="29"/>
        <v>2778237</v>
      </c>
      <c r="AK83" s="56">
        <f t="shared" si="30"/>
        <v>44309440</v>
      </c>
      <c r="AM83" s="5" t="s">
        <v>158</v>
      </c>
      <c r="AN83" s="6" t="s">
        <v>185</v>
      </c>
      <c r="AO83" s="14">
        <v>2778237</v>
      </c>
      <c r="AP83" s="22">
        <v>44309440</v>
      </c>
    </row>
    <row r="84" spans="35:42" x14ac:dyDescent="0.15">
      <c r="AI84" s="1" t="s">
        <v>28</v>
      </c>
      <c r="AJ84" s="55">
        <f t="shared" si="29"/>
        <v>1894566</v>
      </c>
      <c r="AK84" s="56">
        <f t="shared" si="30"/>
        <v>31502600</v>
      </c>
      <c r="AM84" s="5" t="s">
        <v>158</v>
      </c>
      <c r="AN84" s="6" t="s">
        <v>186</v>
      </c>
      <c r="AO84" s="14">
        <v>1894566</v>
      </c>
      <c r="AP84" s="22">
        <v>31502600</v>
      </c>
    </row>
    <row r="85" spans="35:42" x14ac:dyDescent="0.15">
      <c r="AI85" s="1" t="s">
        <v>29</v>
      </c>
      <c r="AJ85" s="55">
        <f t="shared" si="29"/>
        <v>511781</v>
      </c>
      <c r="AK85" s="56">
        <f t="shared" si="30"/>
        <v>8429414</v>
      </c>
      <c r="AM85" s="5" t="s">
        <v>158</v>
      </c>
      <c r="AN85" s="6" t="s">
        <v>187</v>
      </c>
      <c r="AO85" s="14">
        <v>511781</v>
      </c>
      <c r="AP85" s="22">
        <v>8429414</v>
      </c>
    </row>
    <row r="86" spans="35:42" ht="14.25" thickBot="1" x14ac:dyDescent="0.2">
      <c r="AI86" s="1" t="s">
        <v>30</v>
      </c>
      <c r="AJ86" s="59">
        <f t="shared" si="29"/>
        <v>432028</v>
      </c>
      <c r="AK86" s="60">
        <f t="shared" si="30"/>
        <v>6904850</v>
      </c>
      <c r="AM86" s="9" t="s">
        <v>158</v>
      </c>
      <c r="AN86" s="10" t="s">
        <v>188</v>
      </c>
      <c r="AO86" s="16">
        <v>432028</v>
      </c>
      <c r="AP86" s="26">
        <v>6904850</v>
      </c>
    </row>
    <row r="87" spans="35:42" x14ac:dyDescent="0.15">
      <c r="AI87" s="1" t="s">
        <v>31</v>
      </c>
      <c r="AJ87" s="61">
        <f t="shared" si="29"/>
        <v>263943</v>
      </c>
      <c r="AK87" s="62">
        <f t="shared" si="30"/>
        <v>4650236</v>
      </c>
      <c r="AM87" s="11" t="s">
        <v>158</v>
      </c>
      <c r="AN87" s="12" t="s">
        <v>189</v>
      </c>
      <c r="AO87" s="17">
        <v>263943</v>
      </c>
      <c r="AP87" s="28">
        <v>4650236</v>
      </c>
    </row>
    <row r="88" spans="35:42" x14ac:dyDescent="0.15">
      <c r="AI88" s="1" t="s">
        <v>32</v>
      </c>
      <c r="AJ88" s="55">
        <f t="shared" si="29"/>
        <v>354449</v>
      </c>
      <c r="AK88" s="56">
        <f t="shared" si="30"/>
        <v>6322309</v>
      </c>
      <c r="AM88" s="5" t="s">
        <v>158</v>
      </c>
      <c r="AN88" s="6" t="s">
        <v>190</v>
      </c>
      <c r="AO88" s="14">
        <v>354449</v>
      </c>
      <c r="AP88" s="22">
        <v>6322309</v>
      </c>
    </row>
    <row r="89" spans="35:42" x14ac:dyDescent="0.15">
      <c r="AI89" s="1" t="s">
        <v>33</v>
      </c>
      <c r="AJ89" s="55">
        <f t="shared" si="29"/>
        <v>887698</v>
      </c>
      <c r="AK89" s="56">
        <f t="shared" si="30"/>
        <v>15756251</v>
      </c>
      <c r="AM89" s="5" t="s">
        <v>158</v>
      </c>
      <c r="AN89" s="6" t="s">
        <v>191</v>
      </c>
      <c r="AO89" s="14">
        <v>887698</v>
      </c>
      <c r="AP89" s="22">
        <v>15756251</v>
      </c>
    </row>
    <row r="90" spans="35:42" x14ac:dyDescent="0.15">
      <c r="AI90" s="1" t="s">
        <v>34</v>
      </c>
      <c r="AJ90" s="55">
        <f t="shared" si="29"/>
        <v>1101846</v>
      </c>
      <c r="AK90" s="56">
        <f t="shared" si="30"/>
        <v>18745865</v>
      </c>
      <c r="AM90" s="5" t="s">
        <v>158</v>
      </c>
      <c r="AN90" s="6" t="s">
        <v>192</v>
      </c>
      <c r="AO90" s="14">
        <v>1101846</v>
      </c>
      <c r="AP90" s="22">
        <v>18745865</v>
      </c>
    </row>
    <row r="91" spans="35:42" ht="14.25" thickBot="1" x14ac:dyDescent="0.2">
      <c r="AI91" s="1" t="s">
        <v>35</v>
      </c>
      <c r="AJ91" s="57">
        <f t="shared" si="29"/>
        <v>552734</v>
      </c>
      <c r="AK91" s="58">
        <f t="shared" si="30"/>
        <v>9834454</v>
      </c>
      <c r="AM91" s="7" t="s">
        <v>158</v>
      </c>
      <c r="AN91" s="8" t="s">
        <v>193</v>
      </c>
      <c r="AO91" s="15">
        <v>552734</v>
      </c>
      <c r="AP91" s="24">
        <v>9834454</v>
      </c>
    </row>
    <row r="92" spans="35:42" x14ac:dyDescent="0.15">
      <c r="AI92" s="1" t="s">
        <v>36</v>
      </c>
      <c r="AJ92" s="53">
        <f t="shared" si="29"/>
        <v>341809</v>
      </c>
      <c r="AK92" s="54">
        <f t="shared" si="30"/>
        <v>5729593</v>
      </c>
      <c r="AM92" s="3" t="s">
        <v>158</v>
      </c>
      <c r="AN92" s="4" t="s">
        <v>194</v>
      </c>
      <c r="AO92" s="13">
        <v>341809</v>
      </c>
      <c r="AP92" s="20">
        <v>5729593</v>
      </c>
    </row>
    <row r="93" spans="35:42" x14ac:dyDescent="0.15">
      <c r="AI93" s="1" t="s">
        <v>37</v>
      </c>
      <c r="AJ93" s="55">
        <f t="shared" si="29"/>
        <v>474236</v>
      </c>
      <c r="AK93" s="56">
        <f t="shared" si="30"/>
        <v>8471398</v>
      </c>
      <c r="AM93" s="5" t="s">
        <v>158</v>
      </c>
      <c r="AN93" s="6" t="s">
        <v>195</v>
      </c>
      <c r="AO93" s="14">
        <v>474236</v>
      </c>
      <c r="AP93" s="22">
        <v>8471398</v>
      </c>
    </row>
    <row r="94" spans="35:42" x14ac:dyDescent="0.15">
      <c r="AI94" s="1" t="s">
        <v>38</v>
      </c>
      <c r="AJ94" s="55">
        <f t="shared" si="29"/>
        <v>653782</v>
      </c>
      <c r="AK94" s="56">
        <f t="shared" si="30"/>
        <v>10935193</v>
      </c>
      <c r="AM94" s="5" t="s">
        <v>158</v>
      </c>
      <c r="AN94" s="6" t="s">
        <v>196</v>
      </c>
      <c r="AO94" s="14">
        <v>653782</v>
      </c>
      <c r="AP94" s="22">
        <v>10935193</v>
      </c>
    </row>
    <row r="95" spans="35:42" x14ac:dyDescent="0.15">
      <c r="AI95" s="1" t="s">
        <v>39</v>
      </c>
      <c r="AJ95" s="55">
        <f t="shared" si="29"/>
        <v>252201</v>
      </c>
      <c r="AK95" s="56">
        <f t="shared" si="30"/>
        <v>4527604</v>
      </c>
      <c r="AM95" s="5" t="s">
        <v>158</v>
      </c>
      <c r="AN95" s="6" t="s">
        <v>197</v>
      </c>
      <c r="AO95" s="14">
        <v>252201</v>
      </c>
      <c r="AP95" s="22">
        <v>4527604</v>
      </c>
    </row>
    <row r="96" spans="35:42" ht="14.25" thickBot="1" x14ac:dyDescent="0.2">
      <c r="AI96" s="1" t="s">
        <v>40</v>
      </c>
      <c r="AJ96" s="59">
        <f t="shared" si="29"/>
        <v>2074387</v>
      </c>
      <c r="AK96" s="60">
        <f t="shared" si="30"/>
        <v>33893332</v>
      </c>
      <c r="AM96" s="9" t="s">
        <v>158</v>
      </c>
      <c r="AN96" s="10" t="s">
        <v>198</v>
      </c>
      <c r="AO96" s="16">
        <v>2074387</v>
      </c>
      <c r="AP96" s="26">
        <v>33893332</v>
      </c>
    </row>
    <row r="97" spans="35:42" x14ac:dyDescent="0.15">
      <c r="AI97" s="1" t="s">
        <v>41</v>
      </c>
      <c r="AJ97" s="61">
        <f t="shared" si="29"/>
        <v>448434</v>
      </c>
      <c r="AK97" s="62">
        <f t="shared" si="30"/>
        <v>7369390</v>
      </c>
      <c r="AM97" s="11" t="s">
        <v>158</v>
      </c>
      <c r="AN97" s="12" t="s">
        <v>199</v>
      </c>
      <c r="AO97" s="17">
        <v>448434</v>
      </c>
      <c r="AP97" s="28">
        <v>7369390</v>
      </c>
    </row>
    <row r="98" spans="35:42" x14ac:dyDescent="0.15">
      <c r="AI98" s="1" t="s">
        <v>42</v>
      </c>
      <c r="AJ98" s="55">
        <f t="shared" si="29"/>
        <v>483183</v>
      </c>
      <c r="AK98" s="56">
        <f t="shared" si="30"/>
        <v>7866726</v>
      </c>
      <c r="AM98" s="5" t="s">
        <v>158</v>
      </c>
      <c r="AN98" s="6" t="s">
        <v>200</v>
      </c>
      <c r="AO98" s="14">
        <v>483183</v>
      </c>
      <c r="AP98" s="22">
        <v>7866726</v>
      </c>
    </row>
    <row r="99" spans="35:42" x14ac:dyDescent="0.15">
      <c r="AI99" s="1" t="s">
        <v>43</v>
      </c>
      <c r="AJ99" s="55">
        <f t="shared" si="29"/>
        <v>1034397</v>
      </c>
      <c r="AK99" s="56">
        <f t="shared" si="30"/>
        <v>17554348</v>
      </c>
      <c r="AM99" s="5" t="s">
        <v>158</v>
      </c>
      <c r="AN99" s="6" t="s">
        <v>201</v>
      </c>
      <c r="AO99" s="14">
        <v>1034397</v>
      </c>
      <c r="AP99" s="22">
        <v>17554348</v>
      </c>
    </row>
    <row r="100" spans="35:42" x14ac:dyDescent="0.15">
      <c r="AI100" s="1" t="s">
        <v>44</v>
      </c>
      <c r="AJ100" s="55">
        <f t="shared" si="29"/>
        <v>498093</v>
      </c>
      <c r="AK100" s="56">
        <f t="shared" si="30"/>
        <v>8083682</v>
      </c>
      <c r="AM100" s="5" t="s">
        <v>158</v>
      </c>
      <c r="AN100" s="6" t="s">
        <v>202</v>
      </c>
      <c r="AO100" s="14">
        <v>498093</v>
      </c>
      <c r="AP100" s="22">
        <v>8083682</v>
      </c>
    </row>
    <row r="101" spans="35:42" ht="14.25" thickBot="1" x14ac:dyDescent="0.2">
      <c r="AI101" s="1" t="s">
        <v>45</v>
      </c>
      <c r="AJ101" s="57">
        <f t="shared" si="29"/>
        <v>558414</v>
      </c>
      <c r="AK101" s="58">
        <f t="shared" si="30"/>
        <v>8553737</v>
      </c>
      <c r="AM101" s="7" t="s">
        <v>158</v>
      </c>
      <c r="AN101" s="8" t="s">
        <v>203</v>
      </c>
      <c r="AO101" s="15">
        <v>558414</v>
      </c>
      <c r="AP101" s="24">
        <v>8553737</v>
      </c>
    </row>
    <row r="102" spans="35:42" x14ac:dyDescent="0.15">
      <c r="AI102" s="1" t="s">
        <v>46</v>
      </c>
      <c r="AJ102" s="53">
        <f t="shared" si="29"/>
        <v>805394</v>
      </c>
      <c r="AK102" s="54">
        <f t="shared" si="30"/>
        <v>12980411</v>
      </c>
      <c r="AM102" s="3" t="s">
        <v>158</v>
      </c>
      <c r="AN102" s="4" t="s">
        <v>204</v>
      </c>
      <c r="AO102" s="13">
        <v>805394</v>
      </c>
      <c r="AP102" s="20">
        <v>12980411</v>
      </c>
    </row>
    <row r="103" spans="35:42" ht="14.25" thickBot="1" x14ac:dyDescent="0.2">
      <c r="AI103" s="1" t="s">
        <v>47</v>
      </c>
      <c r="AJ103" s="59">
        <f t="shared" si="29"/>
        <v>179524</v>
      </c>
      <c r="AK103" s="60">
        <f t="shared" si="30"/>
        <v>3369183</v>
      </c>
      <c r="AM103" s="9" t="s">
        <v>158</v>
      </c>
      <c r="AN103" s="10" t="s">
        <v>205</v>
      </c>
      <c r="AO103" s="16">
        <v>179524</v>
      </c>
      <c r="AP103" s="26">
        <v>3369183</v>
      </c>
    </row>
    <row r="106" spans="35:42" ht="13.5" customHeight="1" x14ac:dyDescent="0.15">
      <c r="AI106" s="1" t="s">
        <v>104</v>
      </c>
      <c r="AJ106" s="158" t="s">
        <v>115</v>
      </c>
      <c r="AK106" s="158" t="s">
        <v>116</v>
      </c>
      <c r="AO106" s="149" t="s">
        <v>105</v>
      </c>
      <c r="AP106" s="149" t="s">
        <v>106</v>
      </c>
    </row>
    <row r="107" spans="35:42" ht="14.25" thickBot="1" x14ac:dyDescent="0.2">
      <c r="AJ107" s="159"/>
      <c r="AK107" s="159"/>
      <c r="AM107" s="1" t="s">
        <v>48</v>
      </c>
      <c r="AN107" s="1" t="s">
        <v>49</v>
      </c>
      <c r="AO107" s="150"/>
      <c r="AP107" s="150"/>
    </row>
    <row r="108" spans="35:42" x14ac:dyDescent="0.15">
      <c r="AI108" s="1" t="s">
        <v>1</v>
      </c>
      <c r="AJ108" s="53">
        <f t="shared" ref="AJ108:AJ154" si="41">AO108</f>
        <v>1835977</v>
      </c>
      <c r="AK108" s="54">
        <f t="shared" ref="AK108:AK154" si="42">AP108</f>
        <v>32312720</v>
      </c>
      <c r="AM108" s="3" t="s">
        <v>158</v>
      </c>
      <c r="AN108" s="4" t="s">
        <v>159</v>
      </c>
      <c r="AO108" s="13">
        <v>1835977</v>
      </c>
      <c r="AP108" s="20">
        <v>32312720</v>
      </c>
    </row>
    <row r="109" spans="35:42" x14ac:dyDescent="0.15">
      <c r="AI109" s="1" t="s">
        <v>2</v>
      </c>
      <c r="AJ109" s="55">
        <f t="shared" si="41"/>
        <v>556019</v>
      </c>
      <c r="AK109" s="56">
        <f t="shared" si="42"/>
        <v>8976879</v>
      </c>
      <c r="AM109" s="5" t="s">
        <v>158</v>
      </c>
      <c r="AN109" s="6" t="s">
        <v>160</v>
      </c>
      <c r="AO109" s="14">
        <v>556019</v>
      </c>
      <c r="AP109" s="22">
        <v>8976879</v>
      </c>
    </row>
    <row r="110" spans="35:42" x14ac:dyDescent="0.15">
      <c r="AI110" s="1" t="s">
        <v>3</v>
      </c>
      <c r="AJ110" s="55">
        <f t="shared" si="41"/>
        <v>636484</v>
      </c>
      <c r="AK110" s="56">
        <f t="shared" si="42"/>
        <v>10903465</v>
      </c>
      <c r="AM110" s="5" t="s">
        <v>158</v>
      </c>
      <c r="AN110" s="6" t="s">
        <v>161</v>
      </c>
      <c r="AO110" s="14">
        <v>636484</v>
      </c>
      <c r="AP110" s="22">
        <v>10903465</v>
      </c>
    </row>
    <row r="111" spans="35:42" x14ac:dyDescent="0.15">
      <c r="AI111" s="1" t="s">
        <v>4</v>
      </c>
      <c r="AJ111" s="55">
        <f t="shared" si="41"/>
        <v>1068018</v>
      </c>
      <c r="AK111" s="56">
        <f t="shared" si="42"/>
        <v>18201945</v>
      </c>
      <c r="AM111" s="5" t="s">
        <v>158</v>
      </c>
      <c r="AN111" s="6" t="s">
        <v>162</v>
      </c>
      <c r="AO111" s="14">
        <v>1068018</v>
      </c>
      <c r="AP111" s="22">
        <v>18201945</v>
      </c>
    </row>
    <row r="112" spans="35:42" ht="14.25" thickBot="1" x14ac:dyDescent="0.2">
      <c r="AI112" s="1" t="s">
        <v>5</v>
      </c>
      <c r="AJ112" s="57">
        <f t="shared" si="41"/>
        <v>479265</v>
      </c>
      <c r="AK112" s="58">
        <f t="shared" si="42"/>
        <v>8020730</v>
      </c>
      <c r="AM112" s="7" t="s">
        <v>158</v>
      </c>
      <c r="AN112" s="8" t="s">
        <v>163</v>
      </c>
      <c r="AO112" s="15">
        <v>479265</v>
      </c>
      <c r="AP112" s="24">
        <v>8020730</v>
      </c>
    </row>
    <row r="113" spans="35:42" x14ac:dyDescent="0.15">
      <c r="AI113" s="1" t="s">
        <v>6</v>
      </c>
      <c r="AJ113" s="53">
        <f t="shared" si="41"/>
        <v>499704</v>
      </c>
      <c r="AK113" s="54">
        <f t="shared" si="42"/>
        <v>8710896</v>
      </c>
      <c r="AM113" s="3" t="s">
        <v>158</v>
      </c>
      <c r="AN113" s="4" t="s">
        <v>164</v>
      </c>
      <c r="AO113" s="13">
        <v>499704</v>
      </c>
      <c r="AP113" s="20">
        <v>8710896</v>
      </c>
    </row>
    <row r="114" spans="35:42" x14ac:dyDescent="0.15">
      <c r="AI114" s="1" t="s">
        <v>7</v>
      </c>
      <c r="AJ114" s="55">
        <f t="shared" si="41"/>
        <v>806557</v>
      </c>
      <c r="AK114" s="56">
        <f t="shared" si="42"/>
        <v>14047350</v>
      </c>
      <c r="AM114" s="5" t="s">
        <v>158</v>
      </c>
      <c r="AN114" s="6" t="s">
        <v>165</v>
      </c>
      <c r="AO114" s="14">
        <v>806557</v>
      </c>
      <c r="AP114" s="22">
        <v>14047350</v>
      </c>
    </row>
    <row r="115" spans="35:42" x14ac:dyDescent="0.15">
      <c r="AI115" s="1" t="s">
        <v>8</v>
      </c>
      <c r="AJ115" s="55">
        <f t="shared" si="41"/>
        <v>1512727</v>
      </c>
      <c r="AK115" s="56">
        <f t="shared" si="42"/>
        <v>25416215</v>
      </c>
      <c r="AM115" s="5" t="s">
        <v>158</v>
      </c>
      <c r="AN115" s="6" t="s">
        <v>166</v>
      </c>
      <c r="AO115" s="14">
        <v>1512727</v>
      </c>
      <c r="AP115" s="22">
        <v>25416215</v>
      </c>
    </row>
    <row r="116" spans="35:42" x14ac:dyDescent="0.15">
      <c r="AI116" s="1" t="s">
        <v>9</v>
      </c>
      <c r="AJ116" s="55">
        <f t="shared" si="41"/>
        <v>974460</v>
      </c>
      <c r="AK116" s="56">
        <f t="shared" si="42"/>
        <v>16352061</v>
      </c>
      <c r="AM116" s="5" t="s">
        <v>158</v>
      </c>
      <c r="AN116" s="6" t="s">
        <v>167</v>
      </c>
      <c r="AO116" s="14">
        <v>974460</v>
      </c>
      <c r="AP116" s="22">
        <v>16352061</v>
      </c>
    </row>
    <row r="117" spans="35:42" ht="14.25" thickBot="1" x14ac:dyDescent="0.2">
      <c r="AI117" s="1" t="s">
        <v>10</v>
      </c>
      <c r="AJ117" s="59">
        <f t="shared" si="41"/>
        <v>1014077</v>
      </c>
      <c r="AK117" s="60">
        <f t="shared" si="42"/>
        <v>16799625</v>
      </c>
      <c r="AM117" s="9" t="s">
        <v>158</v>
      </c>
      <c r="AN117" s="10" t="s">
        <v>168</v>
      </c>
      <c r="AO117" s="16">
        <v>1014077</v>
      </c>
      <c r="AP117" s="26">
        <v>16799625</v>
      </c>
    </row>
    <row r="118" spans="35:42" x14ac:dyDescent="0.15">
      <c r="AI118" s="1" t="s">
        <v>11</v>
      </c>
      <c r="AJ118" s="61">
        <f t="shared" si="41"/>
        <v>3306416</v>
      </c>
      <c r="AK118" s="62">
        <f t="shared" si="42"/>
        <v>54329236</v>
      </c>
      <c r="AM118" s="11" t="s">
        <v>158</v>
      </c>
      <c r="AN118" s="12" t="s">
        <v>169</v>
      </c>
      <c r="AO118" s="17">
        <v>3306416</v>
      </c>
      <c r="AP118" s="28">
        <v>54329236</v>
      </c>
    </row>
    <row r="119" spans="35:42" x14ac:dyDescent="0.15">
      <c r="AI119" s="1" t="s">
        <v>12</v>
      </c>
      <c r="AJ119" s="55">
        <f t="shared" si="41"/>
        <v>2872200</v>
      </c>
      <c r="AK119" s="56">
        <f t="shared" si="42"/>
        <v>48402667</v>
      </c>
      <c r="AM119" s="5" t="s">
        <v>158</v>
      </c>
      <c r="AN119" s="6" t="s">
        <v>170</v>
      </c>
      <c r="AO119" s="14">
        <v>2872200</v>
      </c>
      <c r="AP119" s="22">
        <v>48402667</v>
      </c>
    </row>
    <row r="120" spans="35:42" x14ac:dyDescent="0.15">
      <c r="AI120" s="1" t="s">
        <v>13</v>
      </c>
      <c r="AJ120" s="55">
        <f t="shared" si="41"/>
        <v>3911768</v>
      </c>
      <c r="AK120" s="56">
        <f t="shared" si="42"/>
        <v>70025240</v>
      </c>
      <c r="AM120" s="5" t="s">
        <v>158</v>
      </c>
      <c r="AN120" s="6" t="s">
        <v>171</v>
      </c>
      <c r="AO120" s="14">
        <v>3911768</v>
      </c>
      <c r="AP120" s="22">
        <v>70025240</v>
      </c>
    </row>
    <row r="121" spans="35:42" x14ac:dyDescent="0.15">
      <c r="AI121" s="1" t="s">
        <v>14</v>
      </c>
      <c r="AJ121" s="55">
        <f t="shared" si="41"/>
        <v>3449724</v>
      </c>
      <c r="AK121" s="56">
        <f t="shared" si="42"/>
        <v>57239363</v>
      </c>
      <c r="AM121" s="5" t="s">
        <v>158</v>
      </c>
      <c r="AN121" s="6" t="s">
        <v>172</v>
      </c>
      <c r="AO121" s="14">
        <v>3449724</v>
      </c>
      <c r="AP121" s="22">
        <v>57239363</v>
      </c>
    </row>
    <row r="122" spans="35:42" ht="14.25" thickBot="1" x14ac:dyDescent="0.2">
      <c r="AI122" s="1" t="s">
        <v>15</v>
      </c>
      <c r="AJ122" s="57">
        <f t="shared" si="41"/>
        <v>1188792</v>
      </c>
      <c r="AK122" s="58">
        <f t="shared" si="42"/>
        <v>20982171</v>
      </c>
      <c r="AM122" s="7" t="s">
        <v>158</v>
      </c>
      <c r="AN122" s="8" t="s">
        <v>173</v>
      </c>
      <c r="AO122" s="15">
        <v>1188792</v>
      </c>
      <c r="AP122" s="24">
        <v>20982171</v>
      </c>
    </row>
    <row r="123" spans="35:42" x14ac:dyDescent="0.15">
      <c r="AI123" s="1" t="s">
        <v>16</v>
      </c>
      <c r="AJ123" s="53">
        <f t="shared" si="41"/>
        <v>587627</v>
      </c>
      <c r="AK123" s="54">
        <f t="shared" si="42"/>
        <v>10366628</v>
      </c>
      <c r="AM123" s="3" t="s">
        <v>158</v>
      </c>
      <c r="AN123" s="4" t="s">
        <v>174</v>
      </c>
      <c r="AO123" s="13">
        <v>587627</v>
      </c>
      <c r="AP123" s="20">
        <v>10366628</v>
      </c>
    </row>
    <row r="124" spans="35:42" x14ac:dyDescent="0.15">
      <c r="AI124" s="1" t="s">
        <v>17</v>
      </c>
      <c r="AJ124" s="55">
        <f t="shared" si="41"/>
        <v>634638</v>
      </c>
      <c r="AK124" s="56">
        <f t="shared" si="42"/>
        <v>10980684</v>
      </c>
      <c r="AM124" s="5" t="s">
        <v>158</v>
      </c>
      <c r="AN124" s="6" t="s">
        <v>175</v>
      </c>
      <c r="AO124" s="14">
        <v>634638</v>
      </c>
      <c r="AP124" s="22">
        <v>10980684</v>
      </c>
    </row>
    <row r="125" spans="35:42" x14ac:dyDescent="0.15">
      <c r="AI125" s="1" t="s">
        <v>18</v>
      </c>
      <c r="AJ125" s="55">
        <f t="shared" si="41"/>
        <v>451630</v>
      </c>
      <c r="AK125" s="56">
        <f t="shared" si="42"/>
        <v>7576174</v>
      </c>
      <c r="AM125" s="5" t="s">
        <v>158</v>
      </c>
      <c r="AN125" s="6" t="s">
        <v>176</v>
      </c>
      <c r="AO125" s="14">
        <v>451630</v>
      </c>
      <c r="AP125" s="22">
        <v>7576174</v>
      </c>
    </row>
    <row r="126" spans="35:42" x14ac:dyDescent="0.15">
      <c r="AI126" s="1" t="s">
        <v>19</v>
      </c>
      <c r="AJ126" s="55">
        <f t="shared" si="41"/>
        <v>356703</v>
      </c>
      <c r="AK126" s="56">
        <f t="shared" si="42"/>
        <v>6484503</v>
      </c>
      <c r="AM126" s="5" t="s">
        <v>158</v>
      </c>
      <c r="AN126" s="6" t="s">
        <v>177</v>
      </c>
      <c r="AO126" s="14">
        <v>356703</v>
      </c>
      <c r="AP126" s="22">
        <v>6484503</v>
      </c>
    </row>
    <row r="127" spans="35:42" ht="14.25" thickBot="1" x14ac:dyDescent="0.2">
      <c r="AI127" s="1" t="s">
        <v>20</v>
      </c>
      <c r="AJ127" s="59">
        <f t="shared" si="41"/>
        <v>878357</v>
      </c>
      <c r="AK127" s="60">
        <f t="shared" si="42"/>
        <v>16523060</v>
      </c>
      <c r="AM127" s="9" t="s">
        <v>158</v>
      </c>
      <c r="AN127" s="10" t="s">
        <v>178</v>
      </c>
      <c r="AO127" s="16">
        <v>878357</v>
      </c>
      <c r="AP127" s="26">
        <v>16523060</v>
      </c>
    </row>
    <row r="128" spans="35:42" x14ac:dyDescent="0.15">
      <c r="AI128" s="1" t="s">
        <v>21</v>
      </c>
      <c r="AJ128" s="61">
        <f t="shared" si="41"/>
        <v>918126</v>
      </c>
      <c r="AK128" s="62">
        <f t="shared" si="42"/>
        <v>15573540</v>
      </c>
      <c r="AM128" s="11" t="s">
        <v>158</v>
      </c>
      <c r="AN128" s="12" t="s">
        <v>179</v>
      </c>
      <c r="AO128" s="17">
        <v>918126</v>
      </c>
      <c r="AP128" s="28">
        <v>15573540</v>
      </c>
    </row>
    <row r="129" spans="35:42" x14ac:dyDescent="0.15">
      <c r="AI129" s="1" t="s">
        <v>22</v>
      </c>
      <c r="AJ129" s="55">
        <f t="shared" si="41"/>
        <v>1687513</v>
      </c>
      <c r="AK129" s="56">
        <f t="shared" si="42"/>
        <v>29770350</v>
      </c>
      <c r="AM129" s="5" t="s">
        <v>158</v>
      </c>
      <c r="AN129" s="6" t="s">
        <v>180</v>
      </c>
      <c r="AO129" s="14">
        <v>1687513</v>
      </c>
      <c r="AP129" s="22">
        <v>29770350</v>
      </c>
    </row>
    <row r="130" spans="35:42" x14ac:dyDescent="0.15">
      <c r="AI130" s="1" t="s">
        <v>23</v>
      </c>
      <c r="AJ130" s="55">
        <f t="shared" si="41"/>
        <v>3689555</v>
      </c>
      <c r="AK130" s="56">
        <f t="shared" si="42"/>
        <v>64927055</v>
      </c>
      <c r="AM130" s="5" t="s">
        <v>158</v>
      </c>
      <c r="AN130" s="6" t="s">
        <v>181</v>
      </c>
      <c r="AO130" s="14">
        <v>3689555</v>
      </c>
      <c r="AP130" s="22">
        <v>64927055</v>
      </c>
    </row>
    <row r="131" spans="35:42" x14ac:dyDescent="0.15">
      <c r="AI131" s="1" t="s">
        <v>24</v>
      </c>
      <c r="AJ131" s="55">
        <f t="shared" si="41"/>
        <v>728118</v>
      </c>
      <c r="AK131" s="56">
        <f t="shared" si="42"/>
        <v>13324940</v>
      </c>
      <c r="AM131" s="5" t="s">
        <v>158</v>
      </c>
      <c r="AN131" s="6" t="s">
        <v>182</v>
      </c>
      <c r="AO131" s="14">
        <v>728118</v>
      </c>
      <c r="AP131" s="22">
        <v>13324940</v>
      </c>
    </row>
    <row r="132" spans="35:42" ht="14.25" thickBot="1" x14ac:dyDescent="0.2">
      <c r="AI132" s="1" t="s">
        <v>25</v>
      </c>
      <c r="AJ132" s="57">
        <f t="shared" si="41"/>
        <v>664097</v>
      </c>
      <c r="AK132" s="58">
        <f t="shared" si="42"/>
        <v>10755271</v>
      </c>
      <c r="AM132" s="7" t="s">
        <v>158</v>
      </c>
      <c r="AN132" s="8" t="s">
        <v>183</v>
      </c>
      <c r="AO132" s="15">
        <v>664097</v>
      </c>
      <c r="AP132" s="24">
        <v>10755271</v>
      </c>
    </row>
    <row r="133" spans="35:42" x14ac:dyDescent="0.15">
      <c r="AI133" s="1" t="s">
        <v>26</v>
      </c>
      <c r="AJ133" s="53">
        <f t="shared" si="41"/>
        <v>807142</v>
      </c>
      <c r="AK133" s="54">
        <f t="shared" si="42"/>
        <v>13806487</v>
      </c>
      <c r="AM133" s="3" t="s">
        <v>158</v>
      </c>
      <c r="AN133" s="4" t="s">
        <v>184</v>
      </c>
      <c r="AO133" s="13">
        <v>807142</v>
      </c>
      <c r="AP133" s="20">
        <v>13806487</v>
      </c>
    </row>
    <row r="134" spans="35:42" x14ac:dyDescent="0.15">
      <c r="AI134" s="1" t="s">
        <v>27</v>
      </c>
      <c r="AJ134" s="55">
        <f t="shared" si="41"/>
        <v>2712908</v>
      </c>
      <c r="AK134" s="56">
        <f t="shared" si="42"/>
        <v>43284239</v>
      </c>
      <c r="AM134" s="5" t="s">
        <v>158</v>
      </c>
      <c r="AN134" s="6" t="s">
        <v>185</v>
      </c>
      <c r="AO134" s="14">
        <v>2712908</v>
      </c>
      <c r="AP134" s="22">
        <v>43284239</v>
      </c>
    </row>
    <row r="135" spans="35:42" x14ac:dyDescent="0.15">
      <c r="AI135" s="1" t="s">
        <v>28</v>
      </c>
      <c r="AJ135" s="55">
        <f t="shared" si="41"/>
        <v>1797068</v>
      </c>
      <c r="AK135" s="56">
        <f t="shared" si="42"/>
        <v>29841208</v>
      </c>
      <c r="AM135" s="5" t="s">
        <v>158</v>
      </c>
      <c r="AN135" s="6" t="s">
        <v>186</v>
      </c>
      <c r="AO135" s="14">
        <v>1797068</v>
      </c>
      <c r="AP135" s="22">
        <v>29841208</v>
      </c>
    </row>
    <row r="136" spans="35:42" x14ac:dyDescent="0.15">
      <c r="AI136" s="1" t="s">
        <v>29</v>
      </c>
      <c r="AJ136" s="55">
        <f t="shared" si="41"/>
        <v>398702</v>
      </c>
      <c r="AK136" s="56">
        <f t="shared" si="42"/>
        <v>6598963</v>
      </c>
      <c r="AM136" s="5" t="s">
        <v>158</v>
      </c>
      <c r="AN136" s="6" t="s">
        <v>187</v>
      </c>
      <c r="AO136" s="14">
        <v>398702</v>
      </c>
      <c r="AP136" s="22">
        <v>6598963</v>
      </c>
    </row>
    <row r="137" spans="35:42" ht="14.25" thickBot="1" x14ac:dyDescent="0.2">
      <c r="AI137" s="1" t="s">
        <v>30</v>
      </c>
      <c r="AJ137" s="59">
        <f t="shared" si="41"/>
        <v>345650</v>
      </c>
      <c r="AK137" s="60">
        <f t="shared" si="42"/>
        <v>5414513</v>
      </c>
      <c r="AM137" s="9" t="s">
        <v>158</v>
      </c>
      <c r="AN137" s="10" t="s">
        <v>188</v>
      </c>
      <c r="AO137" s="16">
        <v>345650</v>
      </c>
      <c r="AP137" s="26">
        <v>5414513</v>
      </c>
    </row>
    <row r="138" spans="35:42" x14ac:dyDescent="0.15">
      <c r="AI138" s="1" t="s">
        <v>31</v>
      </c>
      <c r="AJ138" s="61">
        <f t="shared" si="41"/>
        <v>200524</v>
      </c>
      <c r="AK138" s="62">
        <f t="shared" si="42"/>
        <v>3571699</v>
      </c>
      <c r="AM138" s="11" t="s">
        <v>158</v>
      </c>
      <c r="AN138" s="12" t="s">
        <v>189</v>
      </c>
      <c r="AO138" s="17">
        <v>200524</v>
      </c>
      <c r="AP138" s="28">
        <v>3571699</v>
      </c>
    </row>
    <row r="139" spans="35:42" x14ac:dyDescent="0.15">
      <c r="AI139" s="1" t="s">
        <v>32</v>
      </c>
      <c r="AJ139" s="55">
        <f t="shared" si="41"/>
        <v>335466</v>
      </c>
      <c r="AK139" s="56">
        <f t="shared" si="42"/>
        <v>5986435</v>
      </c>
      <c r="AM139" s="5" t="s">
        <v>158</v>
      </c>
      <c r="AN139" s="6" t="s">
        <v>190</v>
      </c>
      <c r="AO139" s="14">
        <v>335466</v>
      </c>
      <c r="AP139" s="22">
        <v>5986435</v>
      </c>
    </row>
    <row r="140" spans="35:42" x14ac:dyDescent="0.15">
      <c r="AI140" s="1" t="s">
        <v>33</v>
      </c>
      <c r="AJ140" s="55">
        <f t="shared" si="41"/>
        <v>841378</v>
      </c>
      <c r="AK140" s="56">
        <f t="shared" si="42"/>
        <v>14920229</v>
      </c>
      <c r="AM140" s="5" t="s">
        <v>158</v>
      </c>
      <c r="AN140" s="6" t="s">
        <v>191</v>
      </c>
      <c r="AO140" s="14">
        <v>841378</v>
      </c>
      <c r="AP140" s="22">
        <v>14920229</v>
      </c>
    </row>
    <row r="141" spans="35:42" x14ac:dyDescent="0.15">
      <c r="AI141" s="1" t="s">
        <v>34</v>
      </c>
      <c r="AJ141" s="55">
        <f t="shared" si="41"/>
        <v>1037892</v>
      </c>
      <c r="AK141" s="56">
        <f t="shared" si="42"/>
        <v>17678248</v>
      </c>
      <c r="AM141" s="5" t="s">
        <v>158</v>
      </c>
      <c r="AN141" s="6" t="s">
        <v>192</v>
      </c>
      <c r="AO141" s="14">
        <v>1037892</v>
      </c>
      <c r="AP141" s="22">
        <v>17678248</v>
      </c>
    </row>
    <row r="142" spans="35:42" ht="14.25" thickBot="1" x14ac:dyDescent="0.2">
      <c r="AI142" s="1" t="s">
        <v>35</v>
      </c>
      <c r="AJ142" s="57">
        <f t="shared" si="41"/>
        <v>538485</v>
      </c>
      <c r="AK142" s="58">
        <f t="shared" si="42"/>
        <v>9582628</v>
      </c>
      <c r="AM142" s="7" t="s">
        <v>158</v>
      </c>
      <c r="AN142" s="8" t="s">
        <v>193</v>
      </c>
      <c r="AO142" s="15">
        <v>538485</v>
      </c>
      <c r="AP142" s="24">
        <v>9582628</v>
      </c>
    </row>
    <row r="143" spans="35:42" x14ac:dyDescent="0.15">
      <c r="AI143" s="1" t="s">
        <v>36</v>
      </c>
      <c r="AJ143" s="53">
        <f t="shared" si="41"/>
        <v>255385</v>
      </c>
      <c r="AK143" s="54">
        <f t="shared" si="42"/>
        <v>4311265</v>
      </c>
      <c r="AM143" s="3" t="s">
        <v>158</v>
      </c>
      <c r="AN143" s="4" t="s">
        <v>194</v>
      </c>
      <c r="AO143" s="13">
        <v>255385</v>
      </c>
      <c r="AP143" s="20">
        <v>4311265</v>
      </c>
    </row>
    <row r="144" spans="35:42" x14ac:dyDescent="0.15">
      <c r="AI144" s="1" t="s">
        <v>37</v>
      </c>
      <c r="AJ144" s="55">
        <f t="shared" si="41"/>
        <v>410252</v>
      </c>
      <c r="AK144" s="56">
        <f t="shared" si="42"/>
        <v>7308745</v>
      </c>
      <c r="AM144" s="5" t="s">
        <v>158</v>
      </c>
      <c r="AN144" s="6" t="s">
        <v>195</v>
      </c>
      <c r="AO144" s="14">
        <v>410252</v>
      </c>
      <c r="AP144" s="22">
        <v>7308745</v>
      </c>
    </row>
    <row r="145" spans="35:42" x14ac:dyDescent="0.15">
      <c r="AI145" s="1" t="s">
        <v>38</v>
      </c>
      <c r="AJ145" s="55">
        <f t="shared" si="41"/>
        <v>609915</v>
      </c>
      <c r="AK145" s="56">
        <f t="shared" si="42"/>
        <v>10194507</v>
      </c>
      <c r="AM145" s="5" t="s">
        <v>158</v>
      </c>
      <c r="AN145" s="6" t="s">
        <v>196</v>
      </c>
      <c r="AO145" s="14">
        <v>609915</v>
      </c>
      <c r="AP145" s="22">
        <v>10194507</v>
      </c>
    </row>
    <row r="146" spans="35:42" x14ac:dyDescent="0.15">
      <c r="AI146" s="1" t="s">
        <v>39</v>
      </c>
      <c r="AJ146" s="55">
        <f t="shared" si="41"/>
        <v>210966</v>
      </c>
      <c r="AK146" s="56">
        <f t="shared" si="42"/>
        <v>3786567</v>
      </c>
      <c r="AM146" s="5" t="s">
        <v>158</v>
      </c>
      <c r="AN146" s="6" t="s">
        <v>197</v>
      </c>
      <c r="AO146" s="14">
        <v>210966</v>
      </c>
      <c r="AP146" s="22">
        <v>3786567</v>
      </c>
    </row>
    <row r="147" spans="35:42" ht="14.25" thickBot="1" x14ac:dyDescent="0.2">
      <c r="AI147" s="1" t="s">
        <v>40</v>
      </c>
      <c r="AJ147" s="59">
        <f t="shared" si="41"/>
        <v>1780703</v>
      </c>
      <c r="AK147" s="60">
        <f t="shared" si="42"/>
        <v>29094472</v>
      </c>
      <c r="AM147" s="9" t="s">
        <v>158</v>
      </c>
      <c r="AN147" s="10" t="s">
        <v>198</v>
      </c>
      <c r="AO147" s="16">
        <v>1780703</v>
      </c>
      <c r="AP147" s="26">
        <v>29094472</v>
      </c>
    </row>
    <row r="148" spans="35:42" x14ac:dyDescent="0.15">
      <c r="AI148" s="1" t="s">
        <v>41</v>
      </c>
      <c r="AJ148" s="61">
        <f t="shared" si="41"/>
        <v>353419</v>
      </c>
      <c r="AK148" s="62">
        <f t="shared" si="42"/>
        <v>5826983</v>
      </c>
      <c r="AM148" s="11" t="s">
        <v>158</v>
      </c>
      <c r="AN148" s="12" t="s">
        <v>199</v>
      </c>
      <c r="AO148" s="17">
        <v>353419</v>
      </c>
      <c r="AP148" s="28">
        <v>5826983</v>
      </c>
    </row>
    <row r="149" spans="35:42" x14ac:dyDescent="0.15">
      <c r="AI149" s="1" t="s">
        <v>42</v>
      </c>
      <c r="AJ149" s="55">
        <f t="shared" si="41"/>
        <v>427476</v>
      </c>
      <c r="AK149" s="56">
        <f t="shared" si="42"/>
        <v>6914922</v>
      </c>
      <c r="AM149" s="5" t="s">
        <v>158</v>
      </c>
      <c r="AN149" s="6" t="s">
        <v>200</v>
      </c>
      <c r="AO149" s="14">
        <v>427476</v>
      </c>
      <c r="AP149" s="22">
        <v>6914922</v>
      </c>
    </row>
    <row r="150" spans="35:42" x14ac:dyDescent="0.15">
      <c r="AI150" s="1" t="s">
        <v>43</v>
      </c>
      <c r="AJ150" s="55">
        <f t="shared" si="41"/>
        <v>805596</v>
      </c>
      <c r="AK150" s="56">
        <f t="shared" si="42"/>
        <v>13636551</v>
      </c>
      <c r="AM150" s="5" t="s">
        <v>158</v>
      </c>
      <c r="AN150" s="6" t="s">
        <v>201</v>
      </c>
      <c r="AO150" s="14">
        <v>805596</v>
      </c>
      <c r="AP150" s="22">
        <v>13636551</v>
      </c>
    </row>
    <row r="151" spans="35:42" x14ac:dyDescent="0.15">
      <c r="AI151" s="1" t="s">
        <v>44</v>
      </c>
      <c r="AJ151" s="55">
        <f t="shared" si="41"/>
        <v>474940</v>
      </c>
      <c r="AK151" s="56">
        <f t="shared" si="42"/>
        <v>7707392</v>
      </c>
      <c r="AM151" s="5" t="s">
        <v>158</v>
      </c>
      <c r="AN151" s="6" t="s">
        <v>202</v>
      </c>
      <c r="AO151" s="14">
        <v>474940</v>
      </c>
      <c r="AP151" s="22">
        <v>7707392</v>
      </c>
    </row>
    <row r="152" spans="35:42" ht="14.25" thickBot="1" x14ac:dyDescent="0.2">
      <c r="AI152" s="1" t="s">
        <v>45</v>
      </c>
      <c r="AJ152" s="57">
        <f t="shared" si="41"/>
        <v>449250</v>
      </c>
      <c r="AK152" s="58">
        <f t="shared" si="42"/>
        <v>6901958</v>
      </c>
      <c r="AM152" s="7" t="s">
        <v>158</v>
      </c>
      <c r="AN152" s="8" t="s">
        <v>203</v>
      </c>
      <c r="AO152" s="15">
        <v>449250</v>
      </c>
      <c r="AP152" s="24">
        <v>6901958</v>
      </c>
    </row>
    <row r="153" spans="35:42" x14ac:dyDescent="0.15">
      <c r="AI153" s="1" t="s">
        <v>46</v>
      </c>
      <c r="AJ153" s="53">
        <f t="shared" si="41"/>
        <v>721427</v>
      </c>
      <c r="AK153" s="54">
        <f t="shared" si="42"/>
        <v>11764628</v>
      </c>
      <c r="AM153" s="3" t="s">
        <v>158</v>
      </c>
      <c r="AN153" s="4" t="s">
        <v>204</v>
      </c>
      <c r="AO153" s="13">
        <v>721427</v>
      </c>
      <c r="AP153" s="20">
        <v>11764628</v>
      </c>
    </row>
    <row r="154" spans="35:42" ht="14.25" thickBot="1" x14ac:dyDescent="0.2">
      <c r="AI154" s="1" t="s">
        <v>47</v>
      </c>
      <c r="AJ154" s="59">
        <f t="shared" si="41"/>
        <v>131046</v>
      </c>
      <c r="AK154" s="60">
        <f t="shared" si="42"/>
        <v>2479956</v>
      </c>
      <c r="AM154" s="9" t="s">
        <v>158</v>
      </c>
      <c r="AN154" s="10" t="s">
        <v>205</v>
      </c>
      <c r="AO154" s="16">
        <v>131046</v>
      </c>
      <c r="AP154" s="26">
        <v>2479956</v>
      </c>
    </row>
  </sheetData>
  <mergeCells count="52">
    <mergeCell ref="F9:F12"/>
    <mergeCell ref="G9:G12"/>
    <mergeCell ref="H9:H12"/>
    <mergeCell ref="I9:I12"/>
    <mergeCell ref="BJ4:BJ5"/>
    <mergeCell ref="AS4:AS5"/>
    <mergeCell ref="AT4:AT5"/>
    <mergeCell ref="AU4:AU5"/>
    <mergeCell ref="AV4:AV5"/>
    <mergeCell ref="L8:M8"/>
    <mergeCell ref="AB6:AD7"/>
    <mergeCell ref="AB8:AC9"/>
    <mergeCell ref="Y7:Z7"/>
    <mergeCell ref="J8:K8"/>
    <mergeCell ref="U8:V8"/>
    <mergeCell ref="Q7:T7"/>
    <mergeCell ref="BC55:BC56"/>
    <mergeCell ref="AJ106:AJ107"/>
    <mergeCell ref="AK106:AK107"/>
    <mergeCell ref="AW4:AW5"/>
    <mergeCell ref="BI4:BI5"/>
    <mergeCell ref="AQ4:AQ5"/>
    <mergeCell ref="AR4:AR5"/>
    <mergeCell ref="AO106:AO107"/>
    <mergeCell ref="AP106:AP107"/>
    <mergeCell ref="BA55:BA56"/>
    <mergeCell ref="BB55:BB56"/>
    <mergeCell ref="AP55:AP56"/>
    <mergeCell ref="AJ55:AJ56"/>
    <mergeCell ref="AO55:AO56"/>
    <mergeCell ref="R8:T8"/>
    <mergeCell ref="AK55:AK56"/>
    <mergeCell ref="N7:P7"/>
    <mergeCell ref="U7:X7"/>
    <mergeCell ref="W8:X8"/>
    <mergeCell ref="P2:T2"/>
    <mergeCell ref="N2:O2"/>
    <mergeCell ref="AL4:AL5"/>
    <mergeCell ref="AM4:AM5"/>
    <mergeCell ref="F7:I7"/>
    <mergeCell ref="J7:M7"/>
    <mergeCell ref="U6:Z6"/>
    <mergeCell ref="B6:T6"/>
    <mergeCell ref="B78:C78"/>
    <mergeCell ref="D78:E78"/>
    <mergeCell ref="F78:J78"/>
    <mergeCell ref="B75:C76"/>
    <mergeCell ref="D75:E76"/>
    <mergeCell ref="F75:J76"/>
    <mergeCell ref="B77:C77"/>
    <mergeCell ref="D77:E77"/>
    <mergeCell ref="F77:J77"/>
  </mergeCells>
  <phoneticPr fontId="2"/>
  <pageMargins left="0.43307086614173229" right="0.23622047244094491" top="0.51181102362204722" bottom="0.28999999999999998" header="0.27559055118110237" footer="0.27"/>
  <pageSetup paperSize="9" scale="44" orientation="landscape" r:id="rId1"/>
  <headerFooter alignWithMargins="0">
    <oddHeader>&amp;Rh01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h01</vt:lpstr>
      <vt:lpstr>'h01'!Print_Area</vt:lpstr>
    </vt:vector>
  </TitlesOfParts>
  <Company>情シ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ㅤ</cp:lastModifiedBy>
  <cp:lastPrinted>2004-09-28T08:55:51Z</cp:lastPrinted>
  <dcterms:created xsi:type="dcterms:W3CDTF">2004-08-24T08:51:09Z</dcterms:created>
  <dcterms:modified xsi:type="dcterms:W3CDTF">2020-10-27T08:22:35Z</dcterms:modified>
</cp:coreProperties>
</file>