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entyaku\output\"/>
    </mc:Choice>
  </mc:AlternateContent>
  <bookViews>
    <workbookView xWindow="30000" yWindow="1476" windowWidth="26460" windowHeight="15600"/>
  </bookViews>
  <sheets>
    <sheet name="h02" sheetId="3" r:id="rId1"/>
  </sheets>
  <definedNames>
    <definedName name="_xlnm.Print_Area" localSheetId="0">'h02'!$A$1:$AD$79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" i="3" l="1"/>
  <c r="A4" i="3"/>
  <c r="AC73" i="3"/>
  <c r="AC72" i="3"/>
  <c r="AC67" i="3"/>
  <c r="AC68" i="3"/>
  <c r="AC69" i="3"/>
  <c r="AC70" i="3"/>
  <c r="AC66" i="3"/>
  <c r="AC61" i="3"/>
  <c r="AC62" i="3"/>
  <c r="AC63" i="3"/>
  <c r="AC64" i="3"/>
  <c r="AC60" i="3"/>
  <c r="AC55" i="3"/>
  <c r="AC56" i="3"/>
  <c r="AC57" i="3"/>
  <c r="AC58" i="3"/>
  <c r="AC54" i="3"/>
  <c r="AC49" i="3"/>
  <c r="AC50" i="3"/>
  <c r="AC51" i="3"/>
  <c r="AC52" i="3"/>
  <c r="AC48" i="3"/>
  <c r="AC43" i="3"/>
  <c r="AC44" i="3"/>
  <c r="AC45" i="3"/>
  <c r="AC46" i="3"/>
  <c r="AC42" i="3"/>
  <c r="AC37" i="3"/>
  <c r="AC38" i="3"/>
  <c r="AC39" i="3"/>
  <c r="AC40" i="3"/>
  <c r="AC36" i="3"/>
  <c r="AC31" i="3"/>
  <c r="AC32" i="3"/>
  <c r="AC33" i="3"/>
  <c r="AC34" i="3"/>
  <c r="AC30" i="3"/>
  <c r="AC25" i="3"/>
  <c r="AC26" i="3"/>
  <c r="AC27" i="3"/>
  <c r="AC28" i="3"/>
  <c r="AC24" i="3"/>
  <c r="AC19" i="3"/>
  <c r="AC20" i="3"/>
  <c r="AC21" i="3"/>
  <c r="AC22" i="3"/>
  <c r="AC18" i="3"/>
  <c r="AC16" i="3"/>
  <c r="F78" i="3"/>
  <c r="D78" i="3"/>
  <c r="B78" i="3"/>
  <c r="F77" i="3"/>
  <c r="D77" i="3"/>
  <c r="B77" i="3"/>
  <c r="AK103" i="3"/>
  <c r="X73" i="3"/>
  <c r="AK154" i="3"/>
  <c r="W73" i="3"/>
  <c r="AJ103" i="3"/>
  <c r="V73" i="3"/>
  <c r="AJ154" i="3"/>
  <c r="U73" i="3"/>
  <c r="AK102" i="3"/>
  <c r="X72" i="3"/>
  <c r="AK153" i="3"/>
  <c r="W72" i="3"/>
  <c r="AJ102" i="3"/>
  <c r="V72" i="3"/>
  <c r="AJ153" i="3"/>
  <c r="U72" i="3"/>
  <c r="AK101" i="3"/>
  <c r="X70" i="3"/>
  <c r="AK152" i="3"/>
  <c r="W70" i="3"/>
  <c r="AJ101" i="3"/>
  <c r="V70" i="3"/>
  <c r="AJ152" i="3"/>
  <c r="U70" i="3"/>
  <c r="AK100" i="3"/>
  <c r="X69" i="3"/>
  <c r="AK151" i="3"/>
  <c r="W69" i="3"/>
  <c r="AJ100" i="3"/>
  <c r="V69" i="3"/>
  <c r="AJ151" i="3"/>
  <c r="U69" i="3"/>
  <c r="AK99" i="3"/>
  <c r="X68" i="3"/>
  <c r="AK150" i="3"/>
  <c r="W68" i="3"/>
  <c r="AJ99" i="3"/>
  <c r="V68" i="3"/>
  <c r="AJ150" i="3"/>
  <c r="U68" i="3"/>
  <c r="AK98" i="3"/>
  <c r="X67" i="3"/>
  <c r="AK149" i="3"/>
  <c r="W67" i="3"/>
  <c r="AJ98" i="3"/>
  <c r="V67" i="3"/>
  <c r="AJ149" i="3"/>
  <c r="U67" i="3"/>
  <c r="AK97" i="3"/>
  <c r="X66" i="3"/>
  <c r="AK148" i="3"/>
  <c r="W66" i="3"/>
  <c r="AJ97" i="3"/>
  <c r="V66" i="3"/>
  <c r="AJ148" i="3"/>
  <c r="U66" i="3"/>
  <c r="AK96" i="3"/>
  <c r="X64" i="3"/>
  <c r="AK147" i="3"/>
  <c r="W64" i="3"/>
  <c r="AJ96" i="3"/>
  <c r="V64" i="3"/>
  <c r="AJ147" i="3"/>
  <c r="U64" i="3"/>
  <c r="AK95" i="3"/>
  <c r="X63" i="3"/>
  <c r="AK146" i="3"/>
  <c r="W63" i="3"/>
  <c r="AJ95" i="3"/>
  <c r="V63" i="3"/>
  <c r="AJ146" i="3"/>
  <c r="U63" i="3"/>
  <c r="AK94" i="3"/>
  <c r="X62" i="3"/>
  <c r="AK145" i="3"/>
  <c r="W62" i="3"/>
  <c r="AJ94" i="3"/>
  <c r="V62" i="3"/>
  <c r="AJ145" i="3"/>
  <c r="U62" i="3"/>
  <c r="AK93" i="3"/>
  <c r="X61" i="3"/>
  <c r="AK144" i="3"/>
  <c r="W61" i="3"/>
  <c r="AJ93" i="3"/>
  <c r="V61" i="3"/>
  <c r="AJ144" i="3"/>
  <c r="U61" i="3"/>
  <c r="AK92" i="3"/>
  <c r="X60" i="3"/>
  <c r="AK143" i="3"/>
  <c r="W60" i="3"/>
  <c r="AJ92" i="3"/>
  <c r="V60" i="3"/>
  <c r="AJ143" i="3"/>
  <c r="U60" i="3"/>
  <c r="AK91" i="3"/>
  <c r="X58" i="3"/>
  <c r="AK142" i="3"/>
  <c r="W58" i="3"/>
  <c r="AJ91" i="3"/>
  <c r="V58" i="3"/>
  <c r="AJ142" i="3"/>
  <c r="U58" i="3"/>
  <c r="AK90" i="3"/>
  <c r="X57" i="3"/>
  <c r="AK141" i="3"/>
  <c r="W57" i="3"/>
  <c r="AJ90" i="3"/>
  <c r="V57" i="3"/>
  <c r="AJ141" i="3"/>
  <c r="U57" i="3"/>
  <c r="AK89" i="3"/>
  <c r="X56" i="3"/>
  <c r="AK140" i="3"/>
  <c r="W56" i="3"/>
  <c r="AJ89" i="3"/>
  <c r="V56" i="3"/>
  <c r="AJ140" i="3"/>
  <c r="U56" i="3"/>
  <c r="AK88" i="3"/>
  <c r="X55" i="3"/>
  <c r="AK139" i="3"/>
  <c r="W55" i="3"/>
  <c r="AJ88" i="3"/>
  <c r="V55" i="3"/>
  <c r="AJ139" i="3"/>
  <c r="U55" i="3"/>
  <c r="AK87" i="3"/>
  <c r="X54" i="3"/>
  <c r="AK138" i="3"/>
  <c r="W54" i="3"/>
  <c r="AJ87" i="3"/>
  <c r="V54" i="3"/>
  <c r="AJ138" i="3"/>
  <c r="U54" i="3"/>
  <c r="AK86" i="3"/>
  <c r="X52" i="3"/>
  <c r="AK137" i="3"/>
  <c r="W52" i="3"/>
  <c r="AJ86" i="3"/>
  <c r="V52" i="3"/>
  <c r="AJ137" i="3"/>
  <c r="U52" i="3"/>
  <c r="AK85" i="3"/>
  <c r="X51" i="3"/>
  <c r="AK136" i="3"/>
  <c r="W51" i="3"/>
  <c r="AJ85" i="3"/>
  <c r="V51" i="3"/>
  <c r="AJ136" i="3"/>
  <c r="U51" i="3"/>
  <c r="AK84" i="3"/>
  <c r="X50" i="3"/>
  <c r="AK135" i="3"/>
  <c r="W50" i="3"/>
  <c r="AJ84" i="3"/>
  <c r="V50" i="3"/>
  <c r="AJ135" i="3"/>
  <c r="U50" i="3"/>
  <c r="AK83" i="3"/>
  <c r="X49" i="3"/>
  <c r="AK134" i="3"/>
  <c r="W49" i="3"/>
  <c r="AJ83" i="3"/>
  <c r="V49" i="3"/>
  <c r="AJ134" i="3"/>
  <c r="U49" i="3"/>
  <c r="AK82" i="3"/>
  <c r="X48" i="3"/>
  <c r="AK133" i="3"/>
  <c r="W48" i="3"/>
  <c r="AJ82" i="3"/>
  <c r="V48" i="3"/>
  <c r="AJ133" i="3"/>
  <c r="U48" i="3"/>
  <c r="AK81" i="3"/>
  <c r="X46" i="3"/>
  <c r="AK132" i="3"/>
  <c r="W46" i="3"/>
  <c r="AJ81" i="3"/>
  <c r="V46" i="3"/>
  <c r="AJ132" i="3"/>
  <c r="U46" i="3"/>
  <c r="AK80" i="3"/>
  <c r="X45" i="3"/>
  <c r="AK131" i="3"/>
  <c r="W45" i="3"/>
  <c r="AJ80" i="3"/>
  <c r="V45" i="3"/>
  <c r="AJ131" i="3"/>
  <c r="U45" i="3"/>
  <c r="AK79" i="3"/>
  <c r="X44" i="3"/>
  <c r="AK130" i="3"/>
  <c r="W44" i="3"/>
  <c r="AJ79" i="3"/>
  <c r="V44" i="3"/>
  <c r="AJ130" i="3"/>
  <c r="U44" i="3"/>
  <c r="AK78" i="3"/>
  <c r="X43" i="3"/>
  <c r="AK129" i="3"/>
  <c r="W43" i="3"/>
  <c r="AJ78" i="3"/>
  <c r="V43" i="3"/>
  <c r="AJ129" i="3"/>
  <c r="U43" i="3"/>
  <c r="AK77" i="3"/>
  <c r="X42" i="3"/>
  <c r="AK128" i="3"/>
  <c r="W42" i="3"/>
  <c r="AJ77" i="3"/>
  <c r="V42" i="3"/>
  <c r="AJ128" i="3"/>
  <c r="U42" i="3"/>
  <c r="AK76" i="3"/>
  <c r="X40" i="3"/>
  <c r="AK127" i="3"/>
  <c r="W40" i="3"/>
  <c r="AJ76" i="3"/>
  <c r="V40" i="3"/>
  <c r="AJ127" i="3"/>
  <c r="U40" i="3"/>
  <c r="AK75" i="3"/>
  <c r="X39" i="3"/>
  <c r="AK126" i="3"/>
  <c r="W39" i="3"/>
  <c r="AJ75" i="3"/>
  <c r="V39" i="3"/>
  <c r="AJ126" i="3"/>
  <c r="U39" i="3"/>
  <c r="AK74" i="3"/>
  <c r="X38" i="3"/>
  <c r="AK125" i="3"/>
  <c r="W38" i="3"/>
  <c r="AJ74" i="3"/>
  <c r="V38" i="3"/>
  <c r="AJ125" i="3"/>
  <c r="U38" i="3"/>
  <c r="AK73" i="3"/>
  <c r="X37" i="3"/>
  <c r="AK124" i="3"/>
  <c r="W37" i="3"/>
  <c r="AJ73" i="3"/>
  <c r="V37" i="3"/>
  <c r="AJ124" i="3"/>
  <c r="U37" i="3"/>
  <c r="AK72" i="3"/>
  <c r="X36" i="3"/>
  <c r="AK123" i="3"/>
  <c r="W36" i="3"/>
  <c r="AJ72" i="3"/>
  <c r="V36" i="3"/>
  <c r="AJ123" i="3"/>
  <c r="U36" i="3"/>
  <c r="AK71" i="3"/>
  <c r="X34" i="3"/>
  <c r="AK122" i="3"/>
  <c r="W34" i="3"/>
  <c r="AJ71" i="3"/>
  <c r="V34" i="3"/>
  <c r="AJ122" i="3"/>
  <c r="U34" i="3"/>
  <c r="AK70" i="3"/>
  <c r="X33" i="3"/>
  <c r="AK121" i="3"/>
  <c r="W33" i="3"/>
  <c r="AJ70" i="3"/>
  <c r="V33" i="3"/>
  <c r="AJ121" i="3"/>
  <c r="U33" i="3"/>
  <c r="AK69" i="3"/>
  <c r="X32" i="3"/>
  <c r="AK120" i="3"/>
  <c r="W32" i="3"/>
  <c r="AJ69" i="3"/>
  <c r="V32" i="3"/>
  <c r="AJ120" i="3"/>
  <c r="U32" i="3"/>
  <c r="AK68" i="3"/>
  <c r="X31" i="3"/>
  <c r="AK119" i="3"/>
  <c r="W31" i="3"/>
  <c r="AJ68" i="3"/>
  <c r="V31" i="3"/>
  <c r="AJ119" i="3"/>
  <c r="U31" i="3"/>
  <c r="AK67" i="3"/>
  <c r="X30" i="3"/>
  <c r="AK118" i="3"/>
  <c r="W30" i="3"/>
  <c r="AJ67" i="3"/>
  <c r="V30" i="3"/>
  <c r="AJ118" i="3"/>
  <c r="U30" i="3"/>
  <c r="AK66" i="3"/>
  <c r="X28" i="3"/>
  <c r="AK117" i="3"/>
  <c r="W28" i="3"/>
  <c r="AJ66" i="3"/>
  <c r="V28" i="3"/>
  <c r="AJ117" i="3"/>
  <c r="U28" i="3"/>
  <c r="AK65" i="3"/>
  <c r="X27" i="3"/>
  <c r="AK116" i="3"/>
  <c r="W27" i="3"/>
  <c r="AJ65" i="3"/>
  <c r="V27" i="3"/>
  <c r="AJ116" i="3"/>
  <c r="U27" i="3"/>
  <c r="AK64" i="3"/>
  <c r="X26" i="3"/>
  <c r="AK115" i="3"/>
  <c r="W26" i="3"/>
  <c r="AJ64" i="3"/>
  <c r="V26" i="3"/>
  <c r="AJ115" i="3"/>
  <c r="U26" i="3"/>
  <c r="AK63" i="3"/>
  <c r="X25" i="3"/>
  <c r="AK114" i="3"/>
  <c r="W25" i="3"/>
  <c r="AJ63" i="3"/>
  <c r="V25" i="3"/>
  <c r="AJ114" i="3"/>
  <c r="U25" i="3"/>
  <c r="AK62" i="3"/>
  <c r="X24" i="3"/>
  <c r="AK113" i="3"/>
  <c r="W24" i="3"/>
  <c r="AJ62" i="3"/>
  <c r="V24" i="3"/>
  <c r="AJ113" i="3"/>
  <c r="U24" i="3"/>
  <c r="AK61" i="3"/>
  <c r="X22" i="3"/>
  <c r="AK112" i="3"/>
  <c r="W22" i="3"/>
  <c r="AJ61" i="3"/>
  <c r="V22" i="3"/>
  <c r="AJ112" i="3"/>
  <c r="U22" i="3"/>
  <c r="AK60" i="3"/>
  <c r="X21" i="3"/>
  <c r="AK111" i="3"/>
  <c r="W21" i="3"/>
  <c r="AJ60" i="3"/>
  <c r="V21" i="3"/>
  <c r="AJ111" i="3"/>
  <c r="U21" i="3"/>
  <c r="AK59" i="3"/>
  <c r="X20" i="3"/>
  <c r="AK110" i="3"/>
  <c r="W20" i="3"/>
  <c r="AJ59" i="3"/>
  <c r="V20" i="3"/>
  <c r="AJ110" i="3"/>
  <c r="U20" i="3"/>
  <c r="AK58" i="3"/>
  <c r="X19" i="3"/>
  <c r="AK109" i="3"/>
  <c r="W19" i="3"/>
  <c r="AJ58" i="3"/>
  <c r="V19" i="3"/>
  <c r="AJ109" i="3"/>
  <c r="U19" i="3"/>
  <c r="AK57" i="3"/>
  <c r="X18" i="3"/>
  <c r="AK108" i="3"/>
  <c r="W18" i="3"/>
  <c r="AJ57" i="3"/>
  <c r="V18" i="3"/>
  <c r="AJ108" i="3"/>
  <c r="U18" i="3"/>
  <c r="U16" i="3"/>
  <c r="BJ53" i="3"/>
  <c r="BI53" i="3"/>
  <c r="AA16" i="3"/>
  <c r="C18" i="3"/>
  <c r="D18" i="3"/>
  <c r="R18" i="3"/>
  <c r="O18" i="3"/>
  <c r="P18" i="3"/>
  <c r="S18" i="3"/>
  <c r="T18" i="3"/>
  <c r="C19" i="3"/>
  <c r="C20" i="3"/>
  <c r="C21" i="3"/>
  <c r="C22" i="3"/>
  <c r="O22" i="3"/>
  <c r="Q22" i="3"/>
  <c r="C24" i="3"/>
  <c r="C25" i="3"/>
  <c r="C26" i="3"/>
  <c r="C27" i="3"/>
  <c r="C28" i="3"/>
  <c r="C30" i="3"/>
  <c r="C31" i="3"/>
  <c r="C32" i="3"/>
  <c r="D32" i="3"/>
  <c r="E32" i="3"/>
  <c r="C33" i="3"/>
  <c r="C34" i="3"/>
  <c r="O34" i="3"/>
  <c r="Q34" i="3"/>
  <c r="C36" i="3"/>
  <c r="C37" i="3"/>
  <c r="O37" i="3"/>
  <c r="Q37" i="3"/>
  <c r="C38" i="3"/>
  <c r="C39" i="3"/>
  <c r="C40" i="3"/>
  <c r="C42" i="3"/>
  <c r="O42" i="3"/>
  <c r="AF42" i="3"/>
  <c r="C43" i="3"/>
  <c r="C44" i="3"/>
  <c r="O44" i="3"/>
  <c r="AF44" i="3"/>
  <c r="C45" i="3"/>
  <c r="C46" i="3"/>
  <c r="O46" i="3"/>
  <c r="AF46" i="3"/>
  <c r="C48" i="3"/>
  <c r="C49" i="3"/>
  <c r="C50" i="3"/>
  <c r="C51" i="3"/>
  <c r="D51" i="3"/>
  <c r="R51" i="3"/>
  <c r="O51" i="3"/>
  <c r="P51" i="3"/>
  <c r="S51" i="3"/>
  <c r="T51" i="3"/>
  <c r="AF51" i="3"/>
  <c r="AG51" i="3"/>
  <c r="Z51" i="3"/>
  <c r="C52" i="3"/>
  <c r="C54" i="3"/>
  <c r="D54" i="3"/>
  <c r="R54" i="3"/>
  <c r="O54" i="3"/>
  <c r="P54" i="3"/>
  <c r="S54" i="3"/>
  <c r="T54" i="3"/>
  <c r="C55" i="3"/>
  <c r="C56" i="3"/>
  <c r="O56" i="3"/>
  <c r="AF56" i="3"/>
  <c r="C57" i="3"/>
  <c r="C58" i="3"/>
  <c r="C60" i="3"/>
  <c r="C61" i="3"/>
  <c r="C62" i="3"/>
  <c r="C63" i="3"/>
  <c r="O63" i="3"/>
  <c r="AF63" i="3"/>
  <c r="C64" i="3"/>
  <c r="C66" i="3"/>
  <c r="C67" i="3"/>
  <c r="C68" i="3"/>
  <c r="O68" i="3"/>
  <c r="Q68" i="3"/>
  <c r="C69" i="3"/>
  <c r="D69" i="3"/>
  <c r="E69" i="3"/>
  <c r="C70" i="3"/>
  <c r="C72" i="3"/>
  <c r="C73" i="3"/>
  <c r="O73" i="3"/>
  <c r="Q73" i="3"/>
  <c r="O19" i="3"/>
  <c r="O20" i="3"/>
  <c r="O21" i="3"/>
  <c r="P21" i="3"/>
  <c r="AB21" i="3"/>
  <c r="O24" i="3"/>
  <c r="O25" i="3"/>
  <c r="O26" i="3"/>
  <c r="O27" i="3"/>
  <c r="P27" i="3"/>
  <c r="S27" i="3"/>
  <c r="O28" i="3"/>
  <c r="O30" i="3"/>
  <c r="O31" i="3"/>
  <c r="O32" i="3"/>
  <c r="O33" i="3"/>
  <c r="O36" i="3"/>
  <c r="P37" i="3"/>
  <c r="AB37" i="3"/>
  <c r="O38" i="3"/>
  <c r="O39" i="3"/>
  <c r="O40" i="3"/>
  <c r="O43" i="3"/>
  <c r="P43" i="3"/>
  <c r="S43" i="3"/>
  <c r="O45" i="3"/>
  <c r="P45" i="3"/>
  <c r="S45" i="3"/>
  <c r="O48" i="3"/>
  <c r="O49" i="3"/>
  <c r="O50" i="3"/>
  <c r="P50" i="3"/>
  <c r="S50" i="3"/>
  <c r="O52" i="3"/>
  <c r="P52" i="3"/>
  <c r="AB52" i="3"/>
  <c r="O55" i="3"/>
  <c r="P55" i="3"/>
  <c r="AB55" i="3"/>
  <c r="O57" i="3"/>
  <c r="O58" i="3"/>
  <c r="O60" i="3"/>
  <c r="P60" i="3"/>
  <c r="S60" i="3"/>
  <c r="O61" i="3"/>
  <c r="O62" i="3"/>
  <c r="P62" i="3"/>
  <c r="S62" i="3"/>
  <c r="O64" i="3"/>
  <c r="P64" i="3"/>
  <c r="S64" i="3"/>
  <c r="O66" i="3"/>
  <c r="O67" i="3"/>
  <c r="O69" i="3"/>
  <c r="O70" i="3"/>
  <c r="O72" i="3"/>
  <c r="B18" i="3"/>
  <c r="F18" i="3"/>
  <c r="G18" i="3"/>
  <c r="H18" i="3"/>
  <c r="I18" i="3"/>
  <c r="N18" i="3"/>
  <c r="B19" i="3"/>
  <c r="F19" i="3"/>
  <c r="G19" i="3"/>
  <c r="H19" i="3"/>
  <c r="I19" i="3"/>
  <c r="N19" i="3"/>
  <c r="B20" i="3"/>
  <c r="F20" i="3"/>
  <c r="G20" i="3"/>
  <c r="H20" i="3"/>
  <c r="I20" i="3"/>
  <c r="B21" i="3"/>
  <c r="F21" i="3"/>
  <c r="G21" i="3"/>
  <c r="H21" i="3"/>
  <c r="I21" i="3"/>
  <c r="N21" i="3"/>
  <c r="AD21" i="3"/>
  <c r="B22" i="3"/>
  <c r="F22" i="3"/>
  <c r="G22" i="3"/>
  <c r="H22" i="3"/>
  <c r="I22" i="3"/>
  <c r="N22" i="3"/>
  <c r="AD22" i="3"/>
  <c r="B24" i="3"/>
  <c r="F24" i="3"/>
  <c r="G24" i="3"/>
  <c r="H24" i="3"/>
  <c r="I24" i="3"/>
  <c r="B25" i="3"/>
  <c r="F25" i="3"/>
  <c r="G25" i="3"/>
  <c r="H25" i="3"/>
  <c r="I25" i="3"/>
  <c r="B26" i="3"/>
  <c r="F26" i="3"/>
  <c r="G26" i="3"/>
  <c r="H26" i="3"/>
  <c r="I26" i="3"/>
  <c r="B27" i="3"/>
  <c r="F27" i="3"/>
  <c r="G27" i="3"/>
  <c r="H27" i="3"/>
  <c r="I27" i="3"/>
  <c r="N27" i="3"/>
  <c r="B28" i="3"/>
  <c r="F28" i="3"/>
  <c r="G28" i="3"/>
  <c r="H28" i="3"/>
  <c r="I28" i="3"/>
  <c r="N28" i="3"/>
  <c r="AD28" i="3"/>
  <c r="B30" i="3"/>
  <c r="F30" i="3"/>
  <c r="G30" i="3"/>
  <c r="H30" i="3"/>
  <c r="I30" i="3"/>
  <c r="N30" i="3"/>
  <c r="AD30" i="3"/>
  <c r="B31" i="3"/>
  <c r="F31" i="3"/>
  <c r="G31" i="3"/>
  <c r="H31" i="3"/>
  <c r="I31" i="3"/>
  <c r="B32" i="3"/>
  <c r="F32" i="3"/>
  <c r="G32" i="3"/>
  <c r="H32" i="3"/>
  <c r="I32" i="3"/>
  <c r="N32" i="3"/>
  <c r="AD32" i="3"/>
  <c r="B33" i="3"/>
  <c r="F33" i="3"/>
  <c r="G33" i="3"/>
  <c r="H33" i="3"/>
  <c r="I33" i="3"/>
  <c r="N33" i="3"/>
  <c r="AD33" i="3"/>
  <c r="B34" i="3"/>
  <c r="F34" i="3"/>
  <c r="G34" i="3"/>
  <c r="H34" i="3"/>
  <c r="I34" i="3"/>
  <c r="N34" i="3"/>
  <c r="AD34" i="3"/>
  <c r="B36" i="3"/>
  <c r="F36" i="3"/>
  <c r="G36" i="3"/>
  <c r="H36" i="3"/>
  <c r="I36" i="3"/>
  <c r="B37" i="3"/>
  <c r="F37" i="3"/>
  <c r="G37" i="3"/>
  <c r="H37" i="3"/>
  <c r="I37" i="3"/>
  <c r="N37" i="3"/>
  <c r="B38" i="3"/>
  <c r="F38" i="3"/>
  <c r="G38" i="3"/>
  <c r="H38" i="3"/>
  <c r="I38" i="3"/>
  <c r="N38" i="3"/>
  <c r="AD38" i="3"/>
  <c r="B39" i="3"/>
  <c r="F39" i="3"/>
  <c r="G39" i="3"/>
  <c r="H39" i="3"/>
  <c r="I39" i="3"/>
  <c r="N39" i="3"/>
  <c r="B40" i="3"/>
  <c r="F40" i="3"/>
  <c r="G40" i="3"/>
  <c r="H40" i="3"/>
  <c r="I40" i="3"/>
  <c r="N40" i="3"/>
  <c r="AD40" i="3"/>
  <c r="B42" i="3"/>
  <c r="F42" i="3"/>
  <c r="G42" i="3"/>
  <c r="H42" i="3"/>
  <c r="I42" i="3"/>
  <c r="N42" i="3"/>
  <c r="AD42" i="3"/>
  <c r="B43" i="3"/>
  <c r="F43" i="3"/>
  <c r="G43" i="3"/>
  <c r="H43" i="3"/>
  <c r="I43" i="3"/>
  <c r="B44" i="3"/>
  <c r="F44" i="3"/>
  <c r="G44" i="3"/>
  <c r="H44" i="3"/>
  <c r="I44" i="3"/>
  <c r="N44" i="3"/>
  <c r="B45" i="3"/>
  <c r="F45" i="3"/>
  <c r="G45" i="3"/>
  <c r="H45" i="3"/>
  <c r="I45" i="3"/>
  <c r="N45" i="3"/>
  <c r="AD45" i="3"/>
  <c r="B46" i="3"/>
  <c r="F46" i="3"/>
  <c r="G46" i="3"/>
  <c r="H46" i="3"/>
  <c r="I46" i="3"/>
  <c r="N46" i="3"/>
  <c r="AD46" i="3"/>
  <c r="B48" i="3"/>
  <c r="F48" i="3"/>
  <c r="G48" i="3"/>
  <c r="H48" i="3"/>
  <c r="I48" i="3"/>
  <c r="B49" i="3"/>
  <c r="F49" i="3"/>
  <c r="G49" i="3"/>
  <c r="H49" i="3"/>
  <c r="I49" i="3"/>
  <c r="N49" i="3"/>
  <c r="B50" i="3"/>
  <c r="F50" i="3"/>
  <c r="G50" i="3"/>
  <c r="H50" i="3"/>
  <c r="I50" i="3"/>
  <c r="N50" i="3"/>
  <c r="AD50" i="3"/>
  <c r="B51" i="3"/>
  <c r="F51" i="3"/>
  <c r="G51" i="3"/>
  <c r="H51" i="3"/>
  <c r="I51" i="3"/>
  <c r="N51" i="3"/>
  <c r="AD51" i="3"/>
  <c r="B52" i="3"/>
  <c r="F52" i="3"/>
  <c r="G52" i="3"/>
  <c r="H52" i="3"/>
  <c r="I52" i="3"/>
  <c r="B54" i="3"/>
  <c r="F54" i="3"/>
  <c r="G54" i="3"/>
  <c r="H54" i="3"/>
  <c r="I54" i="3"/>
  <c r="N54" i="3"/>
  <c r="AD54" i="3"/>
  <c r="B55" i="3"/>
  <c r="F55" i="3"/>
  <c r="G55" i="3"/>
  <c r="H55" i="3"/>
  <c r="I55" i="3"/>
  <c r="N55" i="3"/>
  <c r="AD55" i="3"/>
  <c r="B56" i="3"/>
  <c r="F56" i="3"/>
  <c r="G56" i="3"/>
  <c r="H56" i="3"/>
  <c r="I56" i="3"/>
  <c r="N56" i="3"/>
  <c r="AD56" i="3"/>
  <c r="B57" i="3"/>
  <c r="F57" i="3"/>
  <c r="G57" i="3"/>
  <c r="H57" i="3"/>
  <c r="I57" i="3"/>
  <c r="N57" i="3"/>
  <c r="AD57" i="3"/>
  <c r="B58" i="3"/>
  <c r="F58" i="3"/>
  <c r="G58" i="3"/>
  <c r="H58" i="3"/>
  <c r="I58" i="3"/>
  <c r="N58" i="3"/>
  <c r="AD58" i="3"/>
  <c r="B60" i="3"/>
  <c r="F60" i="3"/>
  <c r="G60" i="3"/>
  <c r="H60" i="3"/>
  <c r="I60" i="3"/>
  <c r="N60" i="3"/>
  <c r="AD60" i="3"/>
  <c r="B61" i="3"/>
  <c r="F61" i="3"/>
  <c r="G61" i="3"/>
  <c r="H61" i="3"/>
  <c r="I61" i="3"/>
  <c r="N61" i="3"/>
  <c r="AD61" i="3"/>
  <c r="B62" i="3"/>
  <c r="F62" i="3"/>
  <c r="G62" i="3"/>
  <c r="H62" i="3"/>
  <c r="I62" i="3"/>
  <c r="N62" i="3"/>
  <c r="AD62" i="3"/>
  <c r="B63" i="3"/>
  <c r="F63" i="3"/>
  <c r="G63" i="3"/>
  <c r="H63" i="3"/>
  <c r="I63" i="3"/>
  <c r="N63" i="3"/>
  <c r="AD63" i="3"/>
  <c r="B64" i="3"/>
  <c r="F64" i="3"/>
  <c r="G64" i="3"/>
  <c r="H64" i="3"/>
  <c r="I64" i="3"/>
  <c r="N64" i="3"/>
  <c r="AD64" i="3"/>
  <c r="B66" i="3"/>
  <c r="F66" i="3"/>
  <c r="G66" i="3"/>
  <c r="H66" i="3"/>
  <c r="I66" i="3"/>
  <c r="N66" i="3"/>
  <c r="AD66" i="3"/>
  <c r="B67" i="3"/>
  <c r="F67" i="3"/>
  <c r="G67" i="3"/>
  <c r="H67" i="3"/>
  <c r="I67" i="3"/>
  <c r="N67" i="3"/>
  <c r="AD67" i="3"/>
  <c r="B68" i="3"/>
  <c r="F68" i="3"/>
  <c r="G68" i="3"/>
  <c r="H68" i="3"/>
  <c r="I68" i="3"/>
  <c r="N68" i="3"/>
  <c r="AD68" i="3"/>
  <c r="B69" i="3"/>
  <c r="F69" i="3"/>
  <c r="G69" i="3"/>
  <c r="H69" i="3"/>
  <c r="I69" i="3"/>
  <c r="N69" i="3"/>
  <c r="AD69" i="3"/>
  <c r="B70" i="3"/>
  <c r="F70" i="3"/>
  <c r="G70" i="3"/>
  <c r="H70" i="3"/>
  <c r="I70" i="3"/>
  <c r="B72" i="3"/>
  <c r="F72" i="3"/>
  <c r="G72" i="3"/>
  <c r="H72" i="3"/>
  <c r="I72" i="3"/>
  <c r="N72" i="3"/>
  <c r="AD72" i="3"/>
  <c r="B73" i="3"/>
  <c r="F73" i="3"/>
  <c r="G73" i="3"/>
  <c r="H73" i="3"/>
  <c r="I73" i="3"/>
  <c r="N73" i="3"/>
  <c r="AD73" i="3"/>
  <c r="W16" i="3"/>
  <c r="P19" i="3"/>
  <c r="P20" i="3"/>
  <c r="P22" i="3"/>
  <c r="P24" i="3"/>
  <c r="P25" i="3"/>
  <c r="P26" i="3"/>
  <c r="P28" i="3"/>
  <c r="P30" i="3"/>
  <c r="P31" i="3"/>
  <c r="P32" i="3"/>
  <c r="P33" i="3"/>
  <c r="P34" i="3"/>
  <c r="P36" i="3"/>
  <c r="P38" i="3"/>
  <c r="P39" i="3"/>
  <c r="P40" i="3"/>
  <c r="P42" i="3"/>
  <c r="P44" i="3"/>
  <c r="P46" i="3"/>
  <c r="P48" i="3"/>
  <c r="P49" i="3"/>
  <c r="P56" i="3"/>
  <c r="P57" i="3"/>
  <c r="P58" i="3"/>
  <c r="P61" i="3"/>
  <c r="P63" i="3"/>
  <c r="P66" i="3"/>
  <c r="P67" i="3"/>
  <c r="P68" i="3"/>
  <c r="P69" i="3"/>
  <c r="P70" i="3"/>
  <c r="P72" i="3"/>
  <c r="P73" i="3"/>
  <c r="P16" i="3"/>
  <c r="M18" i="3"/>
  <c r="M19" i="3"/>
  <c r="M20" i="3"/>
  <c r="M21" i="3"/>
  <c r="M22" i="3"/>
  <c r="M24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0" i="3"/>
  <c r="M42" i="3"/>
  <c r="M43" i="3"/>
  <c r="M44" i="3"/>
  <c r="M45" i="3"/>
  <c r="M46" i="3"/>
  <c r="M48" i="3"/>
  <c r="M49" i="3"/>
  <c r="M50" i="3"/>
  <c r="M51" i="3"/>
  <c r="M52" i="3"/>
  <c r="M54" i="3"/>
  <c r="M55" i="3"/>
  <c r="M56" i="3"/>
  <c r="M57" i="3"/>
  <c r="M58" i="3"/>
  <c r="M60" i="3"/>
  <c r="M61" i="3"/>
  <c r="M62" i="3"/>
  <c r="M63" i="3"/>
  <c r="M64" i="3"/>
  <c r="M66" i="3"/>
  <c r="M67" i="3"/>
  <c r="M68" i="3"/>
  <c r="M69" i="3"/>
  <c r="M70" i="3"/>
  <c r="M72" i="3"/>
  <c r="M73" i="3"/>
  <c r="L18" i="3"/>
  <c r="L19" i="3"/>
  <c r="L20" i="3"/>
  <c r="L21" i="3"/>
  <c r="L22" i="3"/>
  <c r="L24" i="3"/>
  <c r="L25" i="3"/>
  <c r="L26" i="3"/>
  <c r="L27" i="3"/>
  <c r="L28" i="3"/>
  <c r="L30" i="3"/>
  <c r="L31" i="3"/>
  <c r="L32" i="3"/>
  <c r="L33" i="3"/>
  <c r="L34" i="3"/>
  <c r="L36" i="3"/>
  <c r="L37" i="3"/>
  <c r="L38" i="3"/>
  <c r="L39" i="3"/>
  <c r="L40" i="3"/>
  <c r="L42" i="3"/>
  <c r="L43" i="3"/>
  <c r="L44" i="3"/>
  <c r="L45" i="3"/>
  <c r="L46" i="3"/>
  <c r="L48" i="3"/>
  <c r="L49" i="3"/>
  <c r="L50" i="3"/>
  <c r="L51" i="3"/>
  <c r="L52" i="3"/>
  <c r="L54" i="3"/>
  <c r="L55" i="3"/>
  <c r="L56" i="3"/>
  <c r="L57" i="3"/>
  <c r="L58" i="3"/>
  <c r="L60" i="3"/>
  <c r="L61" i="3"/>
  <c r="L62" i="3"/>
  <c r="L63" i="3"/>
  <c r="L64" i="3"/>
  <c r="L66" i="3"/>
  <c r="L67" i="3"/>
  <c r="L68" i="3"/>
  <c r="L69" i="3"/>
  <c r="L70" i="3"/>
  <c r="L72" i="3"/>
  <c r="L73" i="3"/>
  <c r="K18" i="3"/>
  <c r="K19" i="3"/>
  <c r="K20" i="3"/>
  <c r="K21" i="3"/>
  <c r="K22" i="3"/>
  <c r="K24" i="3"/>
  <c r="K25" i="3"/>
  <c r="K26" i="3"/>
  <c r="K27" i="3"/>
  <c r="K28" i="3"/>
  <c r="K30" i="3"/>
  <c r="K31" i="3"/>
  <c r="K32" i="3"/>
  <c r="K33" i="3"/>
  <c r="K34" i="3"/>
  <c r="K36" i="3"/>
  <c r="K37" i="3"/>
  <c r="K38" i="3"/>
  <c r="K39" i="3"/>
  <c r="K40" i="3"/>
  <c r="K42" i="3"/>
  <c r="K43" i="3"/>
  <c r="K44" i="3"/>
  <c r="K45" i="3"/>
  <c r="K46" i="3"/>
  <c r="K48" i="3"/>
  <c r="K49" i="3"/>
  <c r="K50" i="3"/>
  <c r="K51" i="3"/>
  <c r="K52" i="3"/>
  <c r="K54" i="3"/>
  <c r="K55" i="3"/>
  <c r="K56" i="3"/>
  <c r="K57" i="3"/>
  <c r="K58" i="3"/>
  <c r="K60" i="3"/>
  <c r="K61" i="3"/>
  <c r="K62" i="3"/>
  <c r="K63" i="3"/>
  <c r="K64" i="3"/>
  <c r="K66" i="3"/>
  <c r="K67" i="3"/>
  <c r="K68" i="3"/>
  <c r="K69" i="3"/>
  <c r="K70" i="3"/>
  <c r="K72" i="3"/>
  <c r="K73" i="3"/>
  <c r="K16" i="3"/>
  <c r="J18" i="3"/>
  <c r="J19" i="3"/>
  <c r="J20" i="3"/>
  <c r="J21" i="3"/>
  <c r="J22" i="3"/>
  <c r="J24" i="3"/>
  <c r="J25" i="3"/>
  <c r="J26" i="3"/>
  <c r="J27" i="3"/>
  <c r="J28" i="3"/>
  <c r="J30" i="3"/>
  <c r="J31" i="3"/>
  <c r="J32" i="3"/>
  <c r="J33" i="3"/>
  <c r="J34" i="3"/>
  <c r="J36" i="3"/>
  <c r="J37" i="3"/>
  <c r="J38" i="3"/>
  <c r="J39" i="3"/>
  <c r="J40" i="3"/>
  <c r="J42" i="3"/>
  <c r="J43" i="3"/>
  <c r="J44" i="3"/>
  <c r="J45" i="3"/>
  <c r="J46" i="3"/>
  <c r="J48" i="3"/>
  <c r="J49" i="3"/>
  <c r="J50" i="3"/>
  <c r="J51" i="3"/>
  <c r="J52" i="3"/>
  <c r="J54" i="3"/>
  <c r="J55" i="3"/>
  <c r="J56" i="3"/>
  <c r="J57" i="3"/>
  <c r="J58" i="3"/>
  <c r="J60" i="3"/>
  <c r="J61" i="3"/>
  <c r="J62" i="3"/>
  <c r="J63" i="3"/>
  <c r="J64" i="3"/>
  <c r="J66" i="3"/>
  <c r="J67" i="3"/>
  <c r="J68" i="3"/>
  <c r="J69" i="3"/>
  <c r="J70" i="3"/>
  <c r="J72" i="3"/>
  <c r="J73" i="3"/>
  <c r="J16" i="3"/>
  <c r="D19" i="3"/>
  <c r="D20" i="3"/>
  <c r="D21" i="3"/>
  <c r="D22" i="3"/>
  <c r="D24" i="3"/>
  <c r="D25" i="3"/>
  <c r="D26" i="3"/>
  <c r="D27" i="3"/>
  <c r="D28" i="3"/>
  <c r="D30" i="3"/>
  <c r="D31" i="3"/>
  <c r="D33" i="3"/>
  <c r="D34" i="3"/>
  <c r="D36" i="3"/>
  <c r="D37" i="3"/>
  <c r="D38" i="3"/>
  <c r="D39" i="3"/>
  <c r="D40" i="3"/>
  <c r="D42" i="3"/>
  <c r="D43" i="3"/>
  <c r="D44" i="3"/>
  <c r="D45" i="3"/>
  <c r="D46" i="3"/>
  <c r="D48" i="3"/>
  <c r="D49" i="3"/>
  <c r="D50" i="3"/>
  <c r="D52" i="3"/>
  <c r="D55" i="3"/>
  <c r="D56" i="3"/>
  <c r="D57" i="3"/>
  <c r="D58" i="3"/>
  <c r="D60" i="3"/>
  <c r="D61" i="3"/>
  <c r="D62" i="3"/>
  <c r="D63" i="3"/>
  <c r="D64" i="3"/>
  <c r="D66" i="3"/>
  <c r="D67" i="3"/>
  <c r="D68" i="3"/>
  <c r="D70" i="3"/>
  <c r="D72" i="3"/>
  <c r="D73" i="3"/>
  <c r="AF73" i="3"/>
  <c r="AB73" i="3"/>
  <c r="AA73" i="3"/>
  <c r="S73" i="3"/>
  <c r="E73" i="3"/>
  <c r="R72" i="3"/>
  <c r="S72" i="3"/>
  <c r="T72" i="3"/>
  <c r="AF72" i="3"/>
  <c r="AB72" i="3"/>
  <c r="AA72" i="3"/>
  <c r="Q72" i="3"/>
  <c r="E72" i="3"/>
  <c r="AF70" i="3"/>
  <c r="AB70" i="3"/>
  <c r="AA70" i="3"/>
  <c r="S70" i="3"/>
  <c r="E70" i="3"/>
  <c r="R69" i="3"/>
  <c r="S69" i="3"/>
  <c r="T69" i="3"/>
  <c r="Y69" i="3"/>
  <c r="AF69" i="3"/>
  <c r="AB69" i="3"/>
  <c r="AA69" i="3"/>
  <c r="Q69" i="3"/>
  <c r="AF68" i="3"/>
  <c r="AB68" i="3"/>
  <c r="AA68" i="3"/>
  <c r="S68" i="3"/>
  <c r="E68" i="3"/>
  <c r="AB67" i="3"/>
  <c r="AA67" i="3"/>
  <c r="S67" i="3"/>
  <c r="Q67" i="3"/>
  <c r="AF66" i="3"/>
  <c r="AA66" i="3"/>
  <c r="E66" i="3"/>
  <c r="R64" i="3"/>
  <c r="T64" i="3"/>
  <c r="AF64" i="3"/>
  <c r="AG64" i="3"/>
  <c r="AB64" i="3"/>
  <c r="AA64" i="3"/>
  <c r="Q64" i="3"/>
  <c r="E64" i="3"/>
  <c r="R63" i="3"/>
  <c r="S63" i="3"/>
  <c r="T63" i="3"/>
  <c r="AB63" i="3"/>
  <c r="AA63" i="3"/>
  <c r="Q63" i="3"/>
  <c r="E63" i="3"/>
  <c r="R62" i="3"/>
  <c r="T62" i="3"/>
  <c r="AF62" i="3"/>
  <c r="AB62" i="3"/>
  <c r="AA62" i="3"/>
  <c r="Q62" i="3"/>
  <c r="E62" i="3"/>
  <c r="AF61" i="3"/>
  <c r="AB61" i="3"/>
  <c r="AA61" i="3"/>
  <c r="S61" i="3"/>
  <c r="E61" i="3"/>
  <c r="R60" i="3"/>
  <c r="T60" i="3"/>
  <c r="AF60" i="3"/>
  <c r="AB60" i="3"/>
  <c r="AA60" i="3"/>
  <c r="Q60" i="3"/>
  <c r="E60" i="3"/>
  <c r="R58" i="3"/>
  <c r="S58" i="3"/>
  <c r="T58" i="3"/>
  <c r="AF58" i="3"/>
  <c r="AB58" i="3"/>
  <c r="AA58" i="3"/>
  <c r="Q58" i="3"/>
  <c r="E58" i="3"/>
  <c r="AB57" i="3"/>
  <c r="AA57" i="3"/>
  <c r="S57" i="3"/>
  <c r="AA56" i="3"/>
  <c r="E56" i="3"/>
  <c r="R55" i="3"/>
  <c r="S55" i="3"/>
  <c r="T55" i="3"/>
  <c r="AF55" i="3"/>
  <c r="AG55" i="3"/>
  <c r="Z55" i="3"/>
  <c r="AA55" i="3"/>
  <c r="Q55" i="3"/>
  <c r="E55" i="3"/>
  <c r="AF54" i="3"/>
  <c r="AB54" i="3"/>
  <c r="AA54" i="3"/>
  <c r="Q54" i="3"/>
  <c r="E54" i="3"/>
  <c r="R52" i="3"/>
  <c r="S52" i="3"/>
  <c r="T52" i="3"/>
  <c r="AF52" i="3"/>
  <c r="AA52" i="3"/>
  <c r="Q52" i="3"/>
  <c r="E52" i="3"/>
  <c r="AB51" i="3"/>
  <c r="AA51" i="3"/>
  <c r="Q51" i="3"/>
  <c r="E51" i="3"/>
  <c r="R50" i="3"/>
  <c r="T50" i="3"/>
  <c r="AF50" i="3"/>
  <c r="AG50" i="3"/>
  <c r="Z50" i="3"/>
  <c r="Y50" i="3"/>
  <c r="AB50" i="3"/>
  <c r="AA50" i="3"/>
  <c r="Q50" i="3"/>
  <c r="E50" i="3"/>
  <c r="R49" i="3"/>
  <c r="S49" i="3"/>
  <c r="T49" i="3"/>
  <c r="Y49" i="3"/>
  <c r="AF49" i="3"/>
  <c r="AG49" i="3"/>
  <c r="Z49" i="3"/>
  <c r="AD49" i="3"/>
  <c r="AB49" i="3"/>
  <c r="AA49" i="3"/>
  <c r="Q49" i="3"/>
  <c r="E49" i="3"/>
  <c r="R48" i="3"/>
  <c r="S48" i="3"/>
  <c r="T48" i="3"/>
  <c r="AB48" i="3"/>
  <c r="AA48" i="3"/>
  <c r="AA46" i="3"/>
  <c r="Q46" i="3"/>
  <c r="E46" i="3"/>
  <c r="R45" i="3"/>
  <c r="T45" i="3"/>
  <c r="AF45" i="3"/>
  <c r="AB45" i="3"/>
  <c r="AA45" i="3"/>
  <c r="Q45" i="3"/>
  <c r="E45" i="3"/>
  <c r="AD44" i="3"/>
  <c r="AB44" i="3"/>
  <c r="AA44" i="3"/>
  <c r="S44" i="3"/>
  <c r="Q44" i="3"/>
  <c r="E44" i="3"/>
  <c r="R43" i="3"/>
  <c r="T43" i="3"/>
  <c r="AF43" i="3"/>
  <c r="AB43" i="3"/>
  <c r="AA43" i="3"/>
  <c r="Q43" i="3"/>
  <c r="E43" i="3"/>
  <c r="AB42" i="3"/>
  <c r="AA42" i="3"/>
  <c r="S42" i="3"/>
  <c r="Q42" i="3"/>
  <c r="E42" i="3"/>
  <c r="R40" i="3"/>
  <c r="S40" i="3"/>
  <c r="T40" i="3"/>
  <c r="AF40" i="3"/>
  <c r="AB40" i="3"/>
  <c r="AA40" i="3"/>
  <c r="Q40" i="3"/>
  <c r="E40" i="3"/>
  <c r="R39" i="3"/>
  <c r="S39" i="3"/>
  <c r="T39" i="3"/>
  <c r="AF39" i="3"/>
  <c r="AD39" i="3"/>
  <c r="AB39" i="3"/>
  <c r="AA39" i="3"/>
  <c r="Q39" i="3"/>
  <c r="E39" i="3"/>
  <c r="AF38" i="3"/>
  <c r="AB38" i="3"/>
  <c r="AA38" i="3"/>
  <c r="S38" i="3"/>
  <c r="Q38" i="3"/>
  <c r="R37" i="3"/>
  <c r="S37" i="3"/>
  <c r="T37" i="3"/>
  <c r="AF37" i="3"/>
  <c r="AD37" i="3"/>
  <c r="AA37" i="3"/>
  <c r="E37" i="3"/>
  <c r="R36" i="3"/>
  <c r="S36" i="3"/>
  <c r="T36" i="3"/>
  <c r="AF36" i="3"/>
  <c r="AG36" i="3"/>
  <c r="Z36" i="3"/>
  <c r="Y36" i="3"/>
  <c r="AB36" i="3"/>
  <c r="AA36" i="3"/>
  <c r="Q36" i="3"/>
  <c r="E36" i="3"/>
  <c r="R34" i="3"/>
  <c r="S34" i="3"/>
  <c r="T34" i="3"/>
  <c r="AF34" i="3"/>
  <c r="AB34" i="3"/>
  <c r="AA34" i="3"/>
  <c r="E34" i="3"/>
  <c r="R33" i="3"/>
  <c r="S33" i="3"/>
  <c r="T33" i="3"/>
  <c r="AF33" i="3"/>
  <c r="AG33" i="3"/>
  <c r="Z33" i="3"/>
  <c r="AB33" i="3"/>
  <c r="AA33" i="3"/>
  <c r="Q33" i="3"/>
  <c r="E33" i="3"/>
  <c r="R32" i="3"/>
  <c r="S32" i="3"/>
  <c r="T32" i="3"/>
  <c r="AF32" i="3"/>
  <c r="AB32" i="3"/>
  <c r="AA32" i="3"/>
  <c r="Q32" i="3"/>
  <c r="R31" i="3"/>
  <c r="S31" i="3"/>
  <c r="T31" i="3"/>
  <c r="Y31" i="3"/>
  <c r="AF31" i="3"/>
  <c r="AG31" i="3"/>
  <c r="Z31" i="3"/>
  <c r="AB31" i="3"/>
  <c r="AA31" i="3"/>
  <c r="Q31" i="3"/>
  <c r="E31" i="3"/>
  <c r="R30" i="3"/>
  <c r="S30" i="3"/>
  <c r="T30" i="3"/>
  <c r="Y30" i="3"/>
  <c r="AF30" i="3"/>
  <c r="AG30" i="3"/>
  <c r="Z30" i="3"/>
  <c r="AB30" i="3"/>
  <c r="AA30" i="3"/>
  <c r="Q30" i="3"/>
  <c r="E30" i="3"/>
  <c r="AB28" i="3"/>
  <c r="AA28" i="3"/>
  <c r="S28" i="3"/>
  <c r="E28" i="3"/>
  <c r="R27" i="3"/>
  <c r="T27" i="3"/>
  <c r="Y27" i="3"/>
  <c r="AF27" i="3"/>
  <c r="AG27" i="3"/>
  <c r="Z27" i="3"/>
  <c r="AD27" i="3"/>
  <c r="AB27" i="3"/>
  <c r="AA27" i="3"/>
  <c r="Q27" i="3"/>
  <c r="E27" i="3"/>
  <c r="R26" i="3"/>
  <c r="S26" i="3"/>
  <c r="T26" i="3"/>
  <c r="Y26" i="3"/>
  <c r="AF26" i="3"/>
  <c r="AG26" i="3"/>
  <c r="Z26" i="3"/>
  <c r="AB26" i="3"/>
  <c r="AA26" i="3"/>
  <c r="Q26" i="3"/>
  <c r="E26" i="3"/>
  <c r="R25" i="3"/>
  <c r="S25" i="3"/>
  <c r="T25" i="3"/>
  <c r="Y25" i="3"/>
  <c r="AF25" i="3"/>
  <c r="AG25" i="3"/>
  <c r="Z25" i="3"/>
  <c r="AB25" i="3"/>
  <c r="AA25" i="3"/>
  <c r="Q25" i="3"/>
  <c r="E25" i="3"/>
  <c r="R24" i="3"/>
  <c r="S24" i="3"/>
  <c r="T24" i="3"/>
  <c r="Y24" i="3"/>
  <c r="AF24" i="3"/>
  <c r="AG24" i="3"/>
  <c r="Z24" i="3"/>
  <c r="AB24" i="3"/>
  <c r="AA24" i="3"/>
  <c r="Q24" i="3"/>
  <c r="E24" i="3"/>
  <c r="R22" i="3"/>
  <c r="S22" i="3"/>
  <c r="T22" i="3"/>
  <c r="Y22" i="3"/>
  <c r="AF22" i="3"/>
  <c r="AG22" i="3"/>
  <c r="Z22" i="3"/>
  <c r="AB22" i="3"/>
  <c r="AA22" i="3"/>
  <c r="E22" i="3"/>
  <c r="R21" i="3"/>
  <c r="S21" i="3"/>
  <c r="T21" i="3"/>
  <c r="Y21" i="3"/>
  <c r="AF21" i="3"/>
  <c r="AA21" i="3"/>
  <c r="Q21" i="3"/>
  <c r="E21" i="3"/>
  <c r="R20" i="3"/>
  <c r="S20" i="3"/>
  <c r="T20" i="3"/>
  <c r="AF20" i="3"/>
  <c r="AB20" i="3"/>
  <c r="AA20" i="3"/>
  <c r="Q20" i="3"/>
  <c r="E20" i="3"/>
  <c r="AF19" i="3"/>
  <c r="AD19" i="3"/>
  <c r="AB19" i="3"/>
  <c r="AA19" i="3"/>
  <c r="S19" i="3"/>
  <c r="AF18" i="3"/>
  <c r="AD18" i="3"/>
  <c r="AB18" i="3"/>
  <c r="AA18" i="3"/>
  <c r="Q18" i="3"/>
  <c r="E18" i="3"/>
  <c r="Y51" i="3"/>
  <c r="Y55" i="3"/>
  <c r="Z64" i="3"/>
  <c r="Y64" i="3"/>
  <c r="AG69" i="3"/>
  <c r="Z69" i="3"/>
  <c r="AG72" i="3"/>
  <c r="Z72" i="3"/>
  <c r="Y72" i="3"/>
  <c r="AG58" i="3"/>
  <c r="Z58" i="3"/>
  <c r="Y58" i="3"/>
  <c r="O16" i="3"/>
  <c r="S16" i="3"/>
  <c r="Q70" i="3"/>
  <c r="R70" i="3"/>
  <c r="T70" i="3"/>
  <c r="Q66" i="3"/>
  <c r="R66" i="3"/>
  <c r="S66" i="3"/>
  <c r="T66" i="3"/>
  <c r="AG66" i="3"/>
  <c r="Z66" i="3"/>
  <c r="Q61" i="3"/>
  <c r="R61" i="3"/>
  <c r="T61" i="3"/>
  <c r="Q56" i="3"/>
  <c r="R56" i="3"/>
  <c r="S56" i="3"/>
  <c r="T56" i="3"/>
  <c r="C16" i="3"/>
  <c r="AF16" i="3"/>
  <c r="AG52" i="3"/>
  <c r="Z52" i="3"/>
  <c r="Y52" i="3"/>
  <c r="AG60" i="3"/>
  <c r="Z60" i="3"/>
  <c r="Y60" i="3"/>
  <c r="AG62" i="3"/>
  <c r="Z62" i="3"/>
  <c r="Y62" i="3"/>
  <c r="AG54" i="3"/>
  <c r="Z54" i="3"/>
  <c r="Y54" i="3"/>
  <c r="AG63" i="3"/>
  <c r="Z63" i="3"/>
  <c r="Y63" i="3"/>
  <c r="H16" i="3"/>
  <c r="R68" i="3"/>
  <c r="T68" i="3"/>
  <c r="Y68" i="3"/>
  <c r="R73" i="3"/>
  <c r="T73" i="3"/>
  <c r="D16" i="3"/>
  <c r="R16" i="3"/>
  <c r="T16" i="3"/>
  <c r="AG16" i="3"/>
  <c r="Z16" i="3"/>
  <c r="Q16" i="3"/>
  <c r="AG68" i="3"/>
  <c r="Z68" i="3"/>
  <c r="AG73" i="3"/>
  <c r="Z73" i="3"/>
  <c r="Y73" i="3"/>
  <c r="AG61" i="3"/>
  <c r="Z61" i="3"/>
  <c r="Y61" i="3"/>
  <c r="Y40" i="3"/>
  <c r="AG40" i="3"/>
  <c r="Z40" i="3"/>
  <c r="AG56" i="3"/>
  <c r="Z56" i="3"/>
  <c r="Y56" i="3"/>
  <c r="AG20" i="3"/>
  <c r="Z20" i="3"/>
  <c r="Y20" i="3"/>
  <c r="AG70" i="3"/>
  <c r="Z70" i="3"/>
  <c r="Y70" i="3"/>
  <c r="AB16" i="3"/>
  <c r="Y43" i="3"/>
  <c r="AG43" i="3"/>
  <c r="Z43" i="3"/>
  <c r="N31" i="3"/>
  <c r="AD31" i="3"/>
  <c r="B16" i="3"/>
  <c r="N24" i="3"/>
  <c r="AD24" i="3"/>
  <c r="N70" i="3"/>
  <c r="AD70" i="3"/>
  <c r="N52" i="3"/>
  <c r="AD52" i="3"/>
  <c r="E16" i="3"/>
  <c r="Y66" i="3"/>
  <c r="Y32" i="3"/>
  <c r="AG32" i="3"/>
  <c r="Z32" i="3"/>
  <c r="Y33" i="3"/>
  <c r="N43" i="3"/>
  <c r="AD43" i="3"/>
  <c r="N36" i="3"/>
  <c r="AD36" i="3"/>
  <c r="N25" i="3"/>
  <c r="AD25" i="3"/>
  <c r="G16" i="3"/>
  <c r="Y34" i="3"/>
  <c r="AG34" i="3"/>
  <c r="Z34" i="3"/>
  <c r="Y37" i="3"/>
  <c r="AG37" i="3"/>
  <c r="Z37" i="3"/>
  <c r="Y39" i="3"/>
  <c r="AG39" i="3"/>
  <c r="Z39" i="3"/>
  <c r="F16" i="3"/>
  <c r="AB66" i="3"/>
  <c r="AB56" i="3"/>
  <c r="AB46" i="3"/>
  <c r="S46" i="3"/>
  <c r="E67" i="3"/>
  <c r="R67" i="3"/>
  <c r="T67" i="3"/>
  <c r="AF67" i="3"/>
  <c r="Q57" i="3"/>
  <c r="E57" i="3"/>
  <c r="R57" i="3"/>
  <c r="T57" i="3"/>
  <c r="AF57" i="3"/>
  <c r="Q48" i="3"/>
  <c r="E48" i="3"/>
  <c r="AF48" i="3"/>
  <c r="E38" i="3"/>
  <c r="R38" i="3"/>
  <c r="T38" i="3"/>
  <c r="AF28" i="3"/>
  <c r="R28" i="3"/>
  <c r="T28" i="3"/>
  <c r="Q28" i="3"/>
  <c r="R19" i="3"/>
  <c r="T19" i="3"/>
  <c r="Q19" i="3"/>
  <c r="E19" i="3"/>
  <c r="V16" i="3"/>
  <c r="M16" i="3"/>
  <c r="Y18" i="3"/>
  <c r="AG18" i="3"/>
  <c r="Z18" i="3"/>
  <c r="Y16" i="3"/>
  <c r="AG21" i="3"/>
  <c r="Z21" i="3"/>
  <c r="L16" i="3"/>
  <c r="N48" i="3"/>
  <c r="AD48" i="3"/>
  <c r="Y45" i="3"/>
  <c r="AG45" i="3"/>
  <c r="Z45" i="3"/>
  <c r="Y48" i="3"/>
  <c r="AG48" i="3"/>
  <c r="Z48" i="3"/>
  <c r="N26" i="3"/>
  <c r="AD26" i="3"/>
  <c r="I16" i="3"/>
  <c r="N20" i="3"/>
  <c r="X16" i="3"/>
  <c r="R42" i="3"/>
  <c r="T42" i="3"/>
  <c r="R44" i="3"/>
  <c r="T44" i="3"/>
  <c r="R46" i="3"/>
  <c r="T46" i="3"/>
  <c r="Y19" i="3"/>
  <c r="AG19" i="3"/>
  <c r="Z19" i="3"/>
  <c r="Y46" i="3"/>
  <c r="AG46" i="3"/>
  <c r="Z46" i="3"/>
  <c r="AG57" i="3"/>
  <c r="Z57" i="3"/>
  <c r="Y57" i="3"/>
  <c r="Y44" i="3"/>
  <c r="AG44" i="3"/>
  <c r="Z44" i="3"/>
  <c r="Y67" i="3"/>
  <c r="AG67" i="3"/>
  <c r="Z67" i="3"/>
  <c r="Y28" i="3"/>
  <c r="AG28" i="3"/>
  <c r="Z28" i="3"/>
  <c r="Y42" i="3"/>
  <c r="AG42" i="3"/>
  <c r="Z42" i="3"/>
  <c r="AG38" i="3"/>
  <c r="Z38" i="3"/>
  <c r="Y38" i="3"/>
  <c r="AD20" i="3"/>
  <c r="N16" i="3"/>
  <c r="AD16" i="3"/>
</calcChain>
</file>

<file path=xl/sharedStrings.xml><?xml version="1.0" encoding="utf-8"?>
<sst xmlns="http://schemas.openxmlformats.org/spreadsheetml/2006/main" count="1025" uniqueCount="260">
  <si>
    <t>合計</t>
    <rPh sb="0" eb="2">
      <t>ゴウケイ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</si>
  <si>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</si>
  <si>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</si>
  <si>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</si>
  <si>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</si>
  <si>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</si>
  <si>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</si>
  <si>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</si>
  <si>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</si>
  <si>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</si>
  <si>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</si>
  <si>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</si>
  <si>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</si>
  <si>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</si>
  <si>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</si>
  <si>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</si>
  <si>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</si>
  <si>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</si>
  <si>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</si>
  <si>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</si>
  <si>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</si>
  <si>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</si>
  <si>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</si>
  <si>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</si>
  <si>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</si>
  <si>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</si>
  <si>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</si>
  <si>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</si>
  <si>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</si>
  <si>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</si>
  <si>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</si>
  <si>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</si>
  <si>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</si>
  <si>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</si>
  <si>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</si>
  <si>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</si>
  <si>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</si>
  <si>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</si>
  <si>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</si>
  <si>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</si>
  <si>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</si>
  <si>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</si>
  <si>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</si>
  <si>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</si>
  <si>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</si>
  <si>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</si>
  <si>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</si>
  <si>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</si>
  <si>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  <rPh sb="0" eb="1">
      <t>ネン</t>
    </rPh>
    <phoneticPr fontId="2"/>
  </si>
  <si>
    <t>都道府県</t>
  </si>
  <si>
    <t>未着工</t>
  </si>
  <si>
    <t>工事中止</t>
  </si>
  <si>
    <t>用途変更</t>
  </si>
  <si>
    <t>構造変更</t>
  </si>
  <si>
    <t>増</t>
  </si>
  <si>
    <t>減</t>
  </si>
  <si>
    <t>床面積</t>
  </si>
  <si>
    <t>工事費</t>
  </si>
  <si>
    <t>工事費予定額</t>
  </si>
  <si>
    <t>算術平均</t>
    <rPh sb="0" eb="2">
      <t>サンジュツ</t>
    </rPh>
    <rPh sb="2" eb="4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</si>
  <si>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</si>
  <si>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第77表</t>
    <rPh sb="0" eb="1">
      <t>ダイ</t>
    </rPh>
    <rPh sb="3" eb="4">
      <t>ヒョウ</t>
    </rPh>
    <phoneticPr fontId="2"/>
  </si>
  <si>
    <t>補正調査結果</t>
    <rPh sb="0" eb="2">
      <t>ホセイ</t>
    </rPh>
    <rPh sb="2" eb="4">
      <t>チョウサ</t>
    </rPh>
    <rPh sb="4" eb="6">
      <t>ケッカ</t>
    </rPh>
    <phoneticPr fontId="2"/>
  </si>
  <si>
    <t>参考②(補正調査を工事１件単価により集計)</t>
    <rPh sb="0" eb="2">
      <t>サンコウ</t>
    </rPh>
    <rPh sb="4" eb="6">
      <t>ホセイ</t>
    </rPh>
    <rPh sb="6" eb="8">
      <t>チョウサ</t>
    </rPh>
    <rPh sb="9" eb="11">
      <t>コウジ</t>
    </rPh>
    <rPh sb="12" eb="13">
      <t>ケン</t>
    </rPh>
    <rPh sb="13" eb="15">
      <t>タンカ</t>
    </rPh>
    <rPh sb="18" eb="20">
      <t>シュウケイ</t>
    </rPh>
    <phoneticPr fontId="2"/>
  </si>
  <si>
    <t>平方メートル</t>
  </si>
  <si>
    <t>当り単価</t>
  </si>
  <si>
    <t>予定床面積</t>
  </si>
  <si>
    <t>の合計</t>
  </si>
  <si>
    <t>予定額</t>
  </si>
  <si>
    <t>工事実施</t>
  </si>
  <si>
    <t>床面積の</t>
  </si>
  <si>
    <t>工事実施額</t>
  </si>
  <si>
    <t>工事実施率</t>
  </si>
  <si>
    <t>工事費予</t>
  </si>
  <si>
    <t>定額平方</t>
  </si>
  <si>
    <t>メートル</t>
  </si>
  <si>
    <t>額平方</t>
  </si>
  <si>
    <t>定額の補</t>
  </si>
  <si>
    <t>×補正率</t>
  </si>
  <si>
    <t>工事実施額の</t>
  </si>
  <si>
    <t>推定値</t>
  </si>
  <si>
    <t>補正調査に</t>
  </si>
  <si>
    <t>メートル当</t>
  </si>
  <si>
    <t>り実施単価</t>
  </si>
  <si>
    <t>平方ﾒｰﾄﾙ</t>
    <rPh sb="0" eb="2">
      <t>ヘイホウ</t>
    </rPh>
    <phoneticPr fontId="2"/>
  </si>
  <si>
    <t>万円</t>
    <rPh sb="0" eb="2">
      <t>マンエン</t>
    </rPh>
    <phoneticPr fontId="2"/>
  </si>
  <si>
    <t>千円</t>
    <rPh sb="0" eb="1">
      <t>セン</t>
    </rPh>
    <rPh sb="1" eb="2">
      <t>エン</t>
    </rPh>
    <phoneticPr fontId="2"/>
  </si>
  <si>
    <t>件</t>
    <rPh sb="0" eb="1">
      <t>ケン</t>
    </rPh>
    <phoneticPr fontId="2"/>
  </si>
  <si>
    <t>ﾚｺｰﾄﾞ件数</t>
    <rPh sb="5" eb="7">
      <t>ケンスウ</t>
    </rPh>
    <phoneticPr fontId="2"/>
  </si>
  <si>
    <t>床面積の合計（㎡）</t>
  </si>
  <si>
    <t>工事費予定額（万円）</t>
  </si>
  <si>
    <t>床面積・増・件数</t>
  </si>
  <si>
    <t>床面積・増・床面積（㎡）</t>
  </si>
  <si>
    <t>床面積・減・件数</t>
  </si>
  <si>
    <t>床面積・減・床面積（㎡）</t>
  </si>
  <si>
    <t>実施床面積の合計（㎡）</t>
  </si>
  <si>
    <t>合計金額（万円）</t>
  </si>
  <si>
    <t>実施単価（千円/㎡）</t>
  </si>
  <si>
    <t>標準偏差</t>
  </si>
  <si>
    <t>都道府県計</t>
  </si>
  <si>
    <t>市部計</t>
  </si>
  <si>
    <t>実施床面積の合計（㎡）</t>
    <phoneticPr fontId="2"/>
  </si>
  <si>
    <t>合計金額（万円）</t>
    <phoneticPr fontId="2"/>
  </si>
  <si>
    <t>総　　計</t>
    <rPh sb="0" eb="1">
      <t>フサ</t>
    </rPh>
    <rPh sb="3" eb="4">
      <t>ケイ</t>
    </rPh>
    <phoneticPr fontId="2"/>
  </si>
  <si>
    <t>床 面 積 の 合 計</t>
    <rPh sb="0" eb="1">
      <t>ユカ</t>
    </rPh>
    <rPh sb="2" eb="3">
      <t>メン</t>
    </rPh>
    <rPh sb="4" eb="5">
      <t>セキ</t>
    </rPh>
    <rPh sb="8" eb="9">
      <t>ゴウ</t>
    </rPh>
    <rPh sb="10" eb="11">
      <t>ケイ</t>
    </rPh>
    <phoneticPr fontId="2"/>
  </si>
  <si>
    <t>工 事 費 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2"/>
  </si>
  <si>
    <t>参 考 ①</t>
    <rPh sb="0" eb="1">
      <t>サン</t>
    </rPh>
    <rPh sb="2" eb="3">
      <t>コウ</t>
    </rPh>
    <phoneticPr fontId="2"/>
  </si>
  <si>
    <t>補　　　正　　　値　　　の　　　計　　　算</t>
    <rPh sb="0" eb="1">
      <t>ホ</t>
    </rPh>
    <rPh sb="4" eb="5">
      <t>セイ</t>
    </rPh>
    <rPh sb="8" eb="9">
      <t>アタイ</t>
    </rPh>
    <rPh sb="16" eb="17">
      <t>ケイ</t>
    </rPh>
    <rPh sb="20" eb="21">
      <t>サン</t>
    </rPh>
    <phoneticPr fontId="2"/>
  </si>
  <si>
    <t>着　工　統　計　値　（非木造）</t>
    <rPh sb="0" eb="1">
      <t>キ</t>
    </rPh>
    <rPh sb="2" eb="3">
      <t>タクミ</t>
    </rPh>
    <rPh sb="4" eb="5">
      <t>オサム</t>
    </rPh>
    <rPh sb="6" eb="7">
      <t>ケイ</t>
    </rPh>
    <rPh sb="8" eb="9">
      <t>アタイ</t>
    </rPh>
    <rPh sb="11" eb="12">
      <t>ヒ</t>
    </rPh>
    <rPh sb="12" eb="13">
      <t>キ</t>
    </rPh>
    <rPh sb="13" eb="14">
      <t>ヅクリ</t>
    </rPh>
    <phoneticPr fontId="2"/>
  </si>
  <si>
    <t>非木造建築物の平方メートル当り実施単価</t>
    <rPh sb="0" eb="1">
      <t>ヒ</t>
    </rPh>
    <rPh sb="1" eb="3">
      <t>モクゾウ</t>
    </rPh>
    <rPh sb="3" eb="6">
      <t>ケンチクブツ</t>
    </rPh>
    <rPh sb="7" eb="9">
      <t>ヘイホウ</t>
    </rPh>
    <rPh sb="13" eb="14">
      <t>アタ</t>
    </rPh>
    <rPh sb="15" eb="17">
      <t>ジッシ</t>
    </rPh>
    <rPh sb="17" eb="19">
      <t>タンカ</t>
    </rPh>
    <phoneticPr fontId="2"/>
  </si>
  <si>
    <t>非木造建築</t>
  </si>
  <si>
    <t>物１件当り</t>
  </si>
  <si>
    <t>実施床面積</t>
  </si>
  <si>
    <t>の合計の算</t>
  </si>
  <si>
    <t>よる非木造</t>
  </si>
  <si>
    <t>住宅の平方</t>
  </si>
  <si>
    <t>補正調査による非木造住宅の平方メートル当り実施単価</t>
    <rPh sb="7" eb="8">
      <t>ヒ</t>
    </rPh>
    <phoneticPr fontId="2"/>
  </si>
  <si>
    <t>鉄骨・鉄筋ｺﾝｸﾘｰﾄ造・床面積の合計（㎡）</t>
  </si>
  <si>
    <t>鉄骨・鉄筋ｺﾝｸﾘｰﾄ造・工事費の予定額（万円）</t>
  </si>
  <si>
    <t>鉄筋ｺﾝｸﾘｰﾄ造・床面積の合計（㎡）</t>
  </si>
  <si>
    <t>鉄筋ｺﾝｸﾘｰﾄ造・工事費の予定額（万円）</t>
  </si>
  <si>
    <t>鉄骨造・床面積の合計（㎡）</t>
  </si>
  <si>
    <t>鉄骨造・工事費の予定額（万円）</t>
  </si>
  <si>
    <t>ｺﾝｸﾘｰﾄﾌﾞﾛｯｸ造・床面積の合計（㎡）</t>
  </si>
  <si>
    <t>ｺﾝｸﾘｰﾄﾌﾞﾛｯｸ造・工事費の予定額（万円）</t>
  </si>
  <si>
    <t>その他・床面積の合計（㎡）</t>
  </si>
  <si>
    <t>その他・工事費の予定額（万円）</t>
  </si>
  <si>
    <t>床面積の合計</t>
  </si>
  <si>
    <t>工事費の予定額の合計</t>
  </si>
  <si>
    <t>補　　　　　　正　　　　　　調　　　　　　査　　　　　　結　　　　　　果</t>
    <phoneticPr fontId="2"/>
  </si>
  <si>
    <t>計　画　変　更</t>
    <phoneticPr fontId="2"/>
  </si>
  <si>
    <t>床　面　積　の　変　更</t>
    <phoneticPr fontId="2"/>
  </si>
  <si>
    <t>工　事　実　施　数</t>
    <phoneticPr fontId="2"/>
  </si>
  <si>
    <t>補　　正　　率</t>
    <phoneticPr fontId="2"/>
  </si>
  <si>
    <t>床 面 積</t>
    <phoneticPr fontId="2"/>
  </si>
  <si>
    <t>工　　事　　費</t>
    <phoneticPr fontId="2"/>
  </si>
  <si>
    <t>都道府県名</t>
    <phoneticPr fontId="2"/>
  </si>
  <si>
    <t>市　　部</t>
    <phoneticPr fontId="2"/>
  </si>
  <si>
    <r>
      <t>n</t>
    </r>
    <r>
      <rPr>
        <sz val="8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</si>
  <si>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</si>
  <si>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</si>
  <si>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</si>
  <si>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1</t>
    </r>
    <phoneticPr fontId="2"/>
  </si>
  <si>
    <r>
      <t>c</t>
    </r>
    <r>
      <rPr>
        <sz val="7"/>
        <rFont val="ＭＳ 明朝"/>
        <family val="1"/>
        <charset val="128"/>
      </rPr>
      <t>1</t>
    </r>
    <phoneticPr fontId="2"/>
  </si>
  <si>
    <r>
      <t>a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</si>
  <si>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1</t>
    </r>
    <phoneticPr fontId="2"/>
  </si>
  <si>
    <t>術　平　均</t>
    <phoneticPr fontId="2"/>
  </si>
  <si>
    <t>％</t>
    <phoneticPr fontId="2"/>
  </si>
  <si>
    <t>件 数</t>
    <phoneticPr fontId="2"/>
  </si>
  <si>
    <r>
      <t>Ａ</t>
    </r>
    <r>
      <rPr>
        <sz val="7"/>
        <rFont val="ＭＳ 明朝"/>
        <family val="1"/>
        <charset val="128"/>
      </rPr>
      <t>0</t>
    </r>
    <phoneticPr fontId="2"/>
  </si>
  <si>
    <r>
      <t>Ｂ</t>
    </r>
    <r>
      <rPr>
        <sz val="7"/>
        <rFont val="ＭＳ 明朝"/>
        <family val="1"/>
        <charset val="128"/>
      </rPr>
      <t>0</t>
    </r>
    <phoneticPr fontId="2"/>
  </si>
  <si>
    <r>
      <t>Ｂ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＝Ｂ</t>
    </r>
    <r>
      <rPr>
        <sz val="7"/>
        <rFont val="ＭＳ 明朝"/>
        <family val="1"/>
        <charset val="128"/>
      </rPr>
      <t>0</t>
    </r>
    <phoneticPr fontId="2"/>
  </si>
  <si>
    <t>市 部 非 木 造 建 築 物</t>
    <rPh sb="0" eb="1">
      <t>シ</t>
    </rPh>
    <rPh sb="2" eb="3">
      <t>ブ</t>
    </rPh>
    <rPh sb="4" eb="5">
      <t>ヒ</t>
    </rPh>
    <rPh sb="6" eb="7">
      <t>キ</t>
    </rPh>
    <rPh sb="8" eb="9">
      <t>ヅクリ</t>
    </rPh>
    <rPh sb="10" eb="11">
      <t>タツル</t>
    </rPh>
    <rPh sb="12" eb="13">
      <t>チク</t>
    </rPh>
    <rPh sb="14" eb="15">
      <t>モノ</t>
    </rPh>
    <phoneticPr fontId="2"/>
  </si>
  <si>
    <t>正　　率</t>
    <phoneticPr fontId="2"/>
  </si>
  <si>
    <t>合　　計</t>
    <phoneticPr fontId="2"/>
  </si>
  <si>
    <t>居住のみ</t>
    <rPh sb="0" eb="2">
      <t>キョジュウ</t>
    </rPh>
    <phoneticPr fontId="2"/>
  </si>
  <si>
    <t>主体工事実施額（万円）</t>
  </si>
  <si>
    <t>建築設備工事実施額（万円）</t>
  </si>
  <si>
    <t>合計</t>
  </si>
  <si>
    <t>居住のみ</t>
  </si>
  <si>
    <t>主体工事実施額
（万円）</t>
    <phoneticPr fontId="2"/>
  </si>
  <si>
    <t>建築設備工事実施額
（万円）</t>
    <phoneticPr fontId="2"/>
  </si>
  <si>
    <t>合計金額
（万円）</t>
    <phoneticPr fontId="2"/>
  </si>
  <si>
    <t>都道府県CD</t>
    <phoneticPr fontId="2"/>
  </si>
  <si>
    <t>名称</t>
    <rPh sb="0" eb="2">
      <t>メイショウ</t>
    </rPh>
    <phoneticPr fontId="2"/>
  </si>
  <si>
    <t>合計</t>
    <phoneticPr fontId="2"/>
  </si>
  <si>
    <t>2020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</si>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</sst>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#,##0.0;[Red]\-#,##0.0"/>
    <numFmt numFmtId="179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u/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gray0625">
        <bgColor indexed="43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2" borderId="2" xfId="0" applyNumberFormat="1" applyFont="1" applyFill="1" applyBorder="1"/>
    <xf numFmtId="49" fontId="3" fillId="3" borderId="3" xfId="0" applyNumberFormat="1" applyFont="1" applyFill="1" applyBorder="1"/>
    <xf numFmtId="49" fontId="3" fillId="2" borderId="4" xfId="0" applyNumberFormat="1" applyFont="1" applyFill="1" applyBorder="1"/>
    <xf numFmtId="49" fontId="3" fillId="3" borderId="1" xfId="0" applyNumberFormat="1" applyFont="1" applyFill="1" applyBorder="1"/>
    <xf numFmtId="49" fontId="3" fillId="2" borderId="5" xfId="0" applyNumberFormat="1" applyFont="1" applyFill="1" applyBorder="1"/>
    <xf numFmtId="49" fontId="3" fillId="3" borderId="6" xfId="0" applyNumberFormat="1" applyFont="1" applyFill="1" applyBorder="1"/>
    <xf numFmtId="49" fontId="3" fillId="2" borderId="7" xfId="0" applyNumberFormat="1" applyFont="1" applyFill="1" applyBorder="1"/>
    <xf numFmtId="49" fontId="3" fillId="3" borderId="8" xfId="0" applyNumberFormat="1" applyFont="1" applyFill="1" applyBorder="1"/>
    <xf numFmtId="49" fontId="3" fillId="2" borderId="9" xfId="0" applyNumberFormat="1" applyFont="1" applyFill="1" applyBorder="1"/>
    <xf numFmtId="49" fontId="3" fillId="3" borderId="10" xfId="0" applyNumberFormat="1" applyFont="1" applyFill="1" applyBorder="1"/>
    <xf numFmtId="176" fontId="3" fillId="2" borderId="2" xfId="0" applyNumberFormat="1" applyFont="1" applyFill="1" applyBorder="1"/>
    <xf numFmtId="176" fontId="3" fillId="2" borderId="4" xfId="0" applyNumberFormat="1" applyFont="1" applyFill="1" applyBorder="1"/>
    <xf numFmtId="176" fontId="3" fillId="2" borderId="5" xfId="0" applyNumberFormat="1" applyFont="1" applyFill="1" applyBorder="1"/>
    <xf numFmtId="176" fontId="3" fillId="2" borderId="7" xfId="0" applyNumberFormat="1" applyFont="1" applyFill="1" applyBorder="1"/>
    <xf numFmtId="176" fontId="3" fillId="2" borderId="9" xfId="0" applyNumberFormat="1" applyFont="1" applyFill="1" applyBorder="1"/>
    <xf numFmtId="0" fontId="3" fillId="0" borderId="0" xfId="0" applyFont="1" applyFill="1"/>
    <xf numFmtId="176" fontId="3" fillId="2" borderId="3" xfId="0" applyNumberFormat="1" applyFont="1" applyFill="1" applyBorder="1"/>
    <xf numFmtId="176" fontId="3" fillId="2" borderId="11" xfId="0" applyNumberFormat="1" applyFont="1" applyFill="1" applyBorder="1"/>
    <xf numFmtId="176" fontId="3" fillId="2" borderId="1" xfId="0" applyNumberFormat="1" applyFont="1" applyFill="1" applyBorder="1"/>
    <xf numFmtId="176" fontId="3" fillId="2" borderId="12" xfId="0" applyNumberFormat="1" applyFont="1" applyFill="1" applyBorder="1"/>
    <xf numFmtId="176" fontId="3" fillId="2" borderId="6" xfId="0" applyNumberFormat="1" applyFont="1" applyFill="1" applyBorder="1"/>
    <xf numFmtId="176" fontId="3" fillId="2" borderId="13" xfId="0" applyNumberFormat="1" applyFont="1" applyFill="1" applyBorder="1"/>
    <xf numFmtId="176" fontId="3" fillId="2" borderId="8" xfId="0" applyNumberFormat="1" applyFont="1" applyFill="1" applyBorder="1"/>
    <xf numFmtId="176" fontId="3" fillId="2" borderId="14" xfId="0" applyNumberFormat="1" applyFont="1" applyFill="1" applyBorder="1"/>
    <xf numFmtId="176" fontId="3" fillId="2" borderId="10" xfId="0" applyNumberFormat="1" applyFont="1" applyFill="1" applyBorder="1"/>
    <xf numFmtId="176" fontId="3" fillId="2" borderId="15" xfId="0" applyNumberFormat="1" applyFont="1" applyFill="1" applyBorder="1"/>
    <xf numFmtId="49" fontId="3" fillId="3" borderId="16" xfId="0" applyNumberFormat="1" applyFont="1" applyFill="1" applyBorder="1"/>
    <xf numFmtId="49" fontId="3" fillId="3" borderId="17" xfId="0" applyNumberFormat="1" applyFont="1" applyFill="1" applyBorder="1"/>
    <xf numFmtId="49" fontId="3" fillId="3" borderId="18" xfId="0" applyNumberFormat="1" applyFont="1" applyFill="1" applyBorder="1"/>
    <xf numFmtId="49" fontId="3" fillId="3" borderId="19" xfId="0" applyNumberFormat="1" applyFont="1" applyFill="1" applyBorder="1"/>
    <xf numFmtId="49" fontId="3" fillId="3" borderId="20" xfId="0" applyNumberFormat="1" applyFont="1" applyFill="1" applyBorder="1"/>
    <xf numFmtId="38" fontId="3" fillId="4" borderId="21" xfId="1" applyFont="1" applyFill="1" applyBorder="1"/>
    <xf numFmtId="38" fontId="3" fillId="4" borderId="22" xfId="1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178" fontId="3" fillId="4" borderId="25" xfId="1" applyNumberFormat="1" applyFont="1" applyFill="1" applyBorder="1" applyAlignment="1">
      <alignment horizontal="right"/>
    </xf>
    <xf numFmtId="178" fontId="3" fillId="4" borderId="26" xfId="1" applyNumberFormat="1" applyFont="1" applyFill="1" applyBorder="1" applyAlignment="1">
      <alignment horizontal="right"/>
    </xf>
    <xf numFmtId="178" fontId="3" fillId="4" borderId="27" xfId="1" applyNumberFormat="1" applyFont="1" applyFill="1" applyBorder="1" applyAlignment="1">
      <alignment horizontal="right"/>
    </xf>
    <xf numFmtId="178" fontId="3" fillId="4" borderId="28" xfId="1" applyNumberFormat="1" applyFont="1" applyFill="1" applyBorder="1" applyAlignment="1">
      <alignment horizontal="right"/>
    </xf>
    <xf numFmtId="38" fontId="3" fillId="4" borderId="2" xfId="1" applyFont="1" applyFill="1" applyBorder="1"/>
    <xf numFmtId="38" fontId="3" fillId="4" borderId="11" xfId="1" applyFont="1" applyFill="1" applyBorder="1"/>
    <xf numFmtId="38" fontId="3" fillId="4" borderId="4" xfId="1" applyFont="1" applyFill="1" applyBorder="1"/>
    <xf numFmtId="38" fontId="3" fillId="4" borderId="12" xfId="1" applyFont="1" applyFill="1" applyBorder="1"/>
    <xf numFmtId="38" fontId="3" fillId="4" borderId="5" xfId="1" applyFont="1" applyFill="1" applyBorder="1"/>
    <xf numFmtId="38" fontId="3" fillId="4" borderId="13" xfId="1" applyFont="1" applyFill="1" applyBorder="1"/>
    <xf numFmtId="38" fontId="3" fillId="4" borderId="7" xfId="1" applyFont="1" applyFill="1" applyBorder="1"/>
    <xf numFmtId="38" fontId="3" fillId="4" borderId="14" xfId="1" applyFont="1" applyFill="1" applyBorder="1"/>
    <xf numFmtId="38" fontId="3" fillId="4" borderId="9" xfId="1" applyFont="1" applyFill="1" applyBorder="1"/>
    <xf numFmtId="38" fontId="3" fillId="4" borderId="15" xfId="1" applyFont="1" applyFill="1" applyBorder="1"/>
    <xf numFmtId="0" fontId="3" fillId="0" borderId="0" xfId="0" applyFont="1" applyAlignment="1"/>
    <xf numFmtId="0" fontId="3" fillId="0" borderId="0" xfId="0" quotePrefix="1" applyFont="1"/>
    <xf numFmtId="176" fontId="3" fillId="2" borderId="29" xfId="0" applyNumberFormat="1" applyFont="1" applyFill="1" applyBorder="1"/>
    <xf numFmtId="176" fontId="3" fillId="2" borderId="30" xfId="0" applyNumberFormat="1" applyFont="1" applyFill="1" applyBorder="1"/>
    <xf numFmtId="176" fontId="3" fillId="2" borderId="31" xfId="0" applyNumberFormat="1" applyFont="1" applyFill="1" applyBorder="1"/>
    <xf numFmtId="176" fontId="3" fillId="2" borderId="32" xfId="0" applyNumberFormat="1" applyFont="1" applyFill="1" applyBorder="1"/>
    <xf numFmtId="176" fontId="3" fillId="2" borderId="33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3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38" fontId="4" fillId="0" borderId="6" xfId="1" applyFont="1" applyFill="1" applyBorder="1"/>
    <xf numFmtId="38" fontId="4" fillId="0" borderId="6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right"/>
    </xf>
    <xf numFmtId="0" fontId="4" fillId="0" borderId="36" xfId="0" applyFont="1" applyBorder="1"/>
    <xf numFmtId="38" fontId="4" fillId="0" borderId="36" xfId="1" applyFont="1" applyFill="1" applyBorder="1"/>
    <xf numFmtId="178" fontId="4" fillId="0" borderId="36" xfId="1" applyNumberFormat="1" applyFont="1" applyFill="1" applyBorder="1" applyAlignment="1">
      <alignment horizontal="right"/>
    </xf>
    <xf numFmtId="40" fontId="4" fillId="0" borderId="36" xfId="1" applyNumberFormat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0" fontId="4" fillId="0" borderId="36" xfId="0" applyFont="1" applyFill="1" applyBorder="1"/>
    <xf numFmtId="38" fontId="4" fillId="0" borderId="36" xfId="1" applyFont="1" applyFill="1" applyBorder="1" applyAlignment="1">
      <alignment horizontal="center"/>
    </xf>
    <xf numFmtId="0" fontId="4" fillId="0" borderId="36" xfId="0" applyFont="1" applyFill="1" applyBorder="1" applyAlignment="1">
      <alignment horizontal="right"/>
    </xf>
    <xf numFmtId="38" fontId="4" fillId="0" borderId="10" xfId="1" applyFont="1" applyFill="1" applyBorder="1"/>
    <xf numFmtId="178" fontId="4" fillId="0" borderId="10" xfId="1" applyNumberFormat="1" applyFont="1" applyFill="1" applyBorder="1" applyAlignment="1">
      <alignment horizontal="right"/>
    </xf>
    <xf numFmtId="40" fontId="4" fillId="0" borderId="10" xfId="1" applyNumberFormat="1" applyFont="1" applyFill="1" applyBorder="1" applyAlignment="1">
      <alignment horizontal="right"/>
    </xf>
    <xf numFmtId="38" fontId="4" fillId="0" borderId="10" xfId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 textRotation="255"/>
    </xf>
    <xf numFmtId="38" fontId="4" fillId="0" borderId="34" xfId="1" applyFont="1" applyFill="1" applyBorder="1" applyAlignment="1">
      <alignment horizontal="center"/>
    </xf>
    <xf numFmtId="0" fontId="4" fillId="0" borderId="35" xfId="0" applyFont="1" applyBorder="1"/>
    <xf numFmtId="178" fontId="4" fillId="0" borderId="35" xfId="1" applyNumberFormat="1" applyFont="1" applyFill="1" applyBorder="1" applyAlignment="1">
      <alignment horizontal="right"/>
    </xf>
    <xf numFmtId="0" fontId="4" fillId="0" borderId="35" xfId="0" applyFont="1" applyFill="1" applyBorder="1" applyAlignment="1">
      <alignment horizontal="right"/>
    </xf>
    <xf numFmtId="178" fontId="4" fillId="0" borderId="37" xfId="1" applyNumberFormat="1" applyFont="1" applyFill="1" applyBorder="1" applyAlignment="1">
      <alignment horizontal="right"/>
    </xf>
    <xf numFmtId="0" fontId="4" fillId="0" borderId="31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31" xfId="0" applyFont="1" applyFill="1" applyBorder="1"/>
    <xf numFmtId="0" fontId="4" fillId="0" borderId="38" xfId="0" applyFont="1" applyBorder="1"/>
    <xf numFmtId="0" fontId="4" fillId="0" borderId="38" xfId="0" applyFont="1" applyFill="1" applyBorder="1" applyAlignment="1">
      <alignment horizontal="distributed"/>
    </xf>
    <xf numFmtId="0" fontId="4" fillId="0" borderId="38" xfId="0" applyFont="1" applyFill="1" applyBorder="1"/>
    <xf numFmtId="0" fontId="4" fillId="0" borderId="33" xfId="0" applyFont="1" applyFill="1" applyBorder="1" applyAlignment="1">
      <alignment horizontal="distributed"/>
    </xf>
    <xf numFmtId="0" fontId="4" fillId="0" borderId="6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distributed"/>
    </xf>
    <xf numFmtId="0" fontId="3" fillId="5" borderId="39" xfId="0" applyFont="1" applyFill="1" applyBorder="1"/>
    <xf numFmtId="49" fontId="3" fillId="5" borderId="40" xfId="0" applyNumberFormat="1" applyFont="1" applyFill="1" applyBorder="1"/>
    <xf numFmtId="177" fontId="3" fillId="6" borderId="40" xfId="0" applyNumberFormat="1" applyFont="1" applyFill="1" applyBorder="1"/>
    <xf numFmtId="0" fontId="3" fillId="5" borderId="41" xfId="0" applyFont="1" applyFill="1" applyBorder="1"/>
    <xf numFmtId="49" fontId="3" fillId="5" borderId="42" xfId="0" applyNumberFormat="1" applyFont="1" applyFill="1" applyBorder="1"/>
    <xf numFmtId="177" fontId="3" fillId="6" borderId="42" xfId="0" applyNumberFormat="1" applyFont="1" applyFill="1" applyBorder="1"/>
    <xf numFmtId="0" fontId="3" fillId="5" borderId="43" xfId="0" applyFont="1" applyFill="1" applyBorder="1"/>
    <xf numFmtId="49" fontId="3" fillId="5" borderId="44" xfId="0" applyNumberFormat="1" applyFont="1" applyFill="1" applyBorder="1"/>
    <xf numFmtId="177" fontId="3" fillId="6" borderId="44" xfId="0" applyNumberFormat="1" applyFont="1" applyFill="1" applyBorder="1"/>
    <xf numFmtId="0" fontId="3" fillId="5" borderId="45" xfId="0" applyFont="1" applyFill="1" applyBorder="1"/>
    <xf numFmtId="49" fontId="3" fillId="5" borderId="46" xfId="0" applyNumberFormat="1" applyFont="1" applyFill="1" applyBorder="1"/>
    <xf numFmtId="177" fontId="3" fillId="6" borderId="46" xfId="0" applyNumberFormat="1" applyFont="1" applyFill="1" applyBorder="1"/>
    <xf numFmtId="0" fontId="3" fillId="5" borderId="47" xfId="0" applyFont="1" applyFill="1" applyBorder="1"/>
    <xf numFmtId="49" fontId="3" fillId="5" borderId="48" xfId="0" applyNumberFormat="1" applyFont="1" applyFill="1" applyBorder="1"/>
    <xf numFmtId="177" fontId="3" fillId="6" borderId="48" xfId="0" applyNumberFormat="1" applyFont="1" applyFill="1" applyBorder="1"/>
    <xf numFmtId="0" fontId="3" fillId="5" borderId="49" xfId="0" applyFont="1" applyFill="1" applyBorder="1"/>
    <xf numFmtId="49" fontId="3" fillId="5" borderId="50" xfId="0" applyNumberFormat="1" applyFont="1" applyFill="1" applyBorder="1"/>
    <xf numFmtId="177" fontId="3" fillId="6" borderId="50" xfId="0" applyNumberFormat="1" applyFont="1" applyFill="1" applyBorder="1"/>
    <xf numFmtId="0" fontId="3" fillId="5" borderId="51" xfId="0" applyFont="1" applyFill="1" applyBorder="1"/>
    <xf numFmtId="49" fontId="3" fillId="5" borderId="52" xfId="0" applyNumberFormat="1" applyFont="1" applyFill="1" applyBorder="1"/>
    <xf numFmtId="177" fontId="3" fillId="6" borderId="52" xfId="0" applyNumberFormat="1" applyFont="1" applyFill="1" applyBorder="1"/>
    <xf numFmtId="179" fontId="4" fillId="0" borderId="36" xfId="0" applyNumberFormat="1" applyFont="1" applyFill="1" applyBorder="1" applyAlignment="1">
      <alignment horizontal="right"/>
    </xf>
    <xf numFmtId="179" fontId="4" fillId="0" borderId="10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distributed"/>
    </xf>
    <xf numFmtId="0" fontId="3" fillId="0" borderId="53" xfId="0" applyFont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38" fontId="4" fillId="0" borderId="1" xfId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10</xdr:row>
      <xdr:rowOff>142875</xdr:rowOff>
    </xdr:from>
    <xdr:to>
      <xdr:col>31</xdr:col>
      <xdr:colOff>342900</xdr:colOff>
      <xdr:row>12</xdr:row>
      <xdr:rowOff>190500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4041100" y="2247900"/>
          <a:ext cx="2667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32</xdr:col>
      <xdr:colOff>66675</xdr:colOff>
      <xdr:row>10</xdr:row>
      <xdr:rowOff>142875</xdr:rowOff>
    </xdr:from>
    <xdr:to>
      <xdr:col>33</xdr:col>
      <xdr:colOff>0</xdr:colOff>
      <xdr:row>12</xdr:row>
      <xdr:rowOff>200025</xdr:rowOff>
    </xdr:to>
    <xdr:grpSp>
      <xdr:nvGrpSpPr>
        <xdr:cNvPr id="1089" name="Group 1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GrpSpPr>
          <a:grpSpLocks/>
        </xdr:cNvGrpSpPr>
      </xdr:nvGrpSpPr>
      <xdr:grpSpPr bwMode="auto">
        <a:xfrm>
          <a:off x="24717375" y="2263775"/>
          <a:ext cx="796925" cy="514350"/>
          <a:chOff x="2707" y="210"/>
          <a:chExt cx="84" cy="44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67" y="210"/>
            <a:ext cx="24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7" y="212"/>
            <a:ext cx="50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47" y="221"/>
            <a:ext cx="21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</xdr:grpSp>
    <xdr:clientData/>
  </xdr:twoCellAnchor>
  <xdr:twoCellAnchor>
    <xdr:from>
      <xdr:col>19</xdr:col>
      <xdr:colOff>95250</xdr:colOff>
      <xdr:row>11</xdr:row>
      <xdr:rowOff>47625</xdr:rowOff>
    </xdr:from>
    <xdr:to>
      <xdr:col>19</xdr:col>
      <xdr:colOff>590550</xdr:colOff>
      <xdr:row>13</xdr:row>
      <xdr:rowOff>38100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3001625" y="2381250"/>
          <a:ext cx="495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25</xdr:col>
      <xdr:colOff>104775</xdr:colOff>
      <xdr:row>11</xdr:row>
      <xdr:rowOff>28575</xdr:rowOff>
    </xdr:from>
    <xdr:to>
      <xdr:col>26</xdr:col>
      <xdr:colOff>19050</xdr:colOff>
      <xdr:row>13</xdr:row>
      <xdr:rowOff>38100</xdr:rowOff>
    </xdr:to>
    <xdr:grpSp>
      <xdr:nvGrpSpPr>
        <xdr:cNvPr id="1091" name="Group 56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GrpSpPr>
          <a:grpSpLocks/>
        </xdr:cNvGrpSpPr>
      </xdr:nvGrpSpPr>
      <xdr:grpSpPr bwMode="auto">
        <a:xfrm>
          <a:off x="18964275" y="2378075"/>
          <a:ext cx="1031875" cy="466725"/>
          <a:chOff x="1993" y="248"/>
          <a:chExt cx="108" cy="49"/>
        </a:xfrm>
      </xdr:grpSpPr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2" y="248"/>
            <a:ext cx="29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2" name="Text Box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3" y="248"/>
            <a:ext cx="5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3" name="Text Box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53" y="258"/>
            <a:ext cx="27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  <xdr:sp macro="" textlink="">
        <xdr:nvSpPr>
          <xdr:cNvPr id="1084" name="Text Box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3" y="258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  <xdr:twoCellAnchor>
    <xdr:from>
      <xdr:col>24</xdr:col>
      <xdr:colOff>133350</xdr:colOff>
      <xdr:row>11</xdr:row>
      <xdr:rowOff>19050</xdr:rowOff>
    </xdr:from>
    <xdr:to>
      <xdr:col>24</xdr:col>
      <xdr:colOff>1019175</xdr:colOff>
      <xdr:row>13</xdr:row>
      <xdr:rowOff>19050</xdr:rowOff>
    </xdr:to>
    <xdr:grpSp>
      <xdr:nvGrpSpPr>
        <xdr:cNvPr id="1092" name="Group 6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GrpSpPr>
          <a:grpSpLocks/>
        </xdr:cNvGrpSpPr>
      </xdr:nvGrpSpPr>
      <xdr:grpSpPr bwMode="auto">
        <a:xfrm>
          <a:off x="17824450" y="2368550"/>
          <a:ext cx="885825" cy="457200"/>
          <a:chOff x="1873" y="247"/>
          <a:chExt cx="93" cy="48"/>
        </a:xfrm>
      </xdr:grpSpPr>
      <xdr:sp macro="" textlink="">
        <xdr:nvSpPr>
          <xdr:cNvPr id="1086" name="Text Box 62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4" y="247"/>
            <a:ext cx="52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7" name="Text Box 63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3" y="256"/>
            <a:ext cx="51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Ｂ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4"/>
  <sheetViews>
    <sheetView tabSelected="1" zoomScale="75" zoomScaleNormal="75" zoomScaleSheetLayoutView="75" workbookViewId="0"/>
  </sheetViews>
  <sheetFormatPr defaultColWidth="9" defaultRowHeight="13.2" x14ac:dyDescent="0.2"/>
  <cols>
    <col min="1" max="1" width="12.21875" style="1" customWidth="1"/>
    <col min="2" max="2" width="9.6640625" style="1" customWidth="1"/>
    <col min="3" max="3" width="11.44140625" style="1" customWidth="1"/>
    <col min="4" max="4" width="12.109375" style="1" customWidth="1"/>
    <col min="5" max="5" width="13.6640625" style="1" customWidth="1"/>
    <col min="6" max="9" width="4.88671875" style="1" customWidth="1"/>
    <col min="10" max="10" width="6" style="1" customWidth="1"/>
    <col min="11" max="11" width="8.88671875" style="1" customWidth="1"/>
    <col min="12" max="12" width="6" style="1" customWidth="1"/>
    <col min="13" max="13" width="8.88671875" style="1" customWidth="1"/>
    <col min="14" max="14" width="9.6640625" style="1" customWidth="1"/>
    <col min="15" max="15" width="11" style="1" customWidth="1"/>
    <col min="16" max="16" width="12" style="1" customWidth="1"/>
    <col min="17" max="17" width="10.6640625" style="1" customWidth="1"/>
    <col min="18" max="20" width="8.88671875" style="1" customWidth="1"/>
    <col min="21" max="22" width="11.88671875" style="1" customWidth="1"/>
    <col min="23" max="23" width="15.88671875" style="1" customWidth="1"/>
    <col min="24" max="24" width="14.44140625" style="1" customWidth="1"/>
    <col min="25" max="25" width="15.33203125" style="1" customWidth="1"/>
    <col min="26" max="26" width="14.6640625" style="1" customWidth="1"/>
    <col min="27" max="27" width="11.109375" style="1" customWidth="1"/>
    <col min="28" max="29" width="10.6640625" style="1" customWidth="1"/>
    <col min="30" max="30" width="10.77734375" style="1" customWidth="1"/>
    <col min="31" max="31" width="9" style="1"/>
    <col min="32" max="32" width="0" style="1" hidden="1" customWidth="1"/>
    <col min="33" max="33" width="11.33203125" style="1" hidden="1" customWidth="1"/>
    <col min="34" max="35" width="0" style="1" hidden="1" customWidth="1"/>
    <col min="36" max="50" width="12.6640625" style="1" hidden="1" customWidth="1"/>
    <col min="51" max="52" width="0" style="1" hidden="1" customWidth="1"/>
    <col min="53" max="57" width="15.6640625" style="1" hidden="1" customWidth="1"/>
    <col min="58" max="60" width="0" style="1" hidden="1" customWidth="1"/>
    <col min="61" max="62" width="12.6640625" style="1" hidden="1" customWidth="1"/>
    <col min="63" max="63" width="0" style="1" hidden="1" customWidth="1"/>
    <col min="64" max="64" width="11.44140625" style="1" hidden="1" customWidth="1"/>
    <col min="65" max="66" width="0" style="1" hidden="1" customWidth="1"/>
    <col min="67" max="16384" width="9" style="1"/>
  </cols>
  <sheetData>
    <row r="1" spans="1:67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Q1" s="57"/>
      <c r="AT1" s="57"/>
    </row>
    <row r="2" spans="1:67" ht="21" x14ac:dyDescent="0.25">
      <c r="A2" s="63"/>
      <c r="B2" s="64"/>
      <c r="C2" s="64"/>
      <c r="D2" s="64"/>
      <c r="E2" s="65"/>
      <c r="F2" s="64"/>
      <c r="G2" s="64"/>
      <c r="H2" s="66"/>
      <c r="I2" s="66"/>
      <c r="J2" s="64"/>
      <c r="K2" s="64"/>
      <c r="L2" s="66"/>
      <c r="M2" s="66"/>
      <c r="N2" s="152" t="s">
        <v>61</v>
      </c>
      <c r="O2" s="152"/>
      <c r="P2" s="154" t="s">
        <v>62</v>
      </c>
      <c r="Q2" s="154"/>
      <c r="R2" s="154"/>
      <c r="S2" s="154"/>
      <c r="T2" s="154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67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3"/>
      <c r="V3" s="63"/>
      <c r="W3" s="63"/>
      <c r="X3" s="63"/>
      <c r="Y3" s="63"/>
      <c r="Z3" s="63"/>
      <c r="AA3" s="63"/>
      <c r="AB3" s="63"/>
      <c r="AC3" s="63"/>
      <c r="AD3" s="63"/>
      <c r="AJ3" s="2" t="str">
        <f>SUBSTITUTE(SUBSTITUTE(TEXT(DATE(VALUE($AJ$6),1,1),"ggg■e■"),"■1■","元"),"■","")</f>
        <v>令和2</v>
      </c>
      <c r="BG3" s="18" t="s">
        <v>116</v>
      </c>
    </row>
    <row r="4" spans="1:67" x14ac:dyDescent="0.2">
      <c r="A4" s="18" t="str">
        <f>"（"&amp;$AJ$3&amp;"年計　非木造）"</f>
        <v>（令和2年計　非木造）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L4" s="153" t="s">
        <v>89</v>
      </c>
      <c r="AM4" s="153" t="s">
        <v>90</v>
      </c>
      <c r="AQ4" s="149" t="s">
        <v>91</v>
      </c>
      <c r="AR4" s="149" t="s">
        <v>92</v>
      </c>
      <c r="AS4" s="149" t="s">
        <v>93</v>
      </c>
      <c r="AT4" s="149" t="s">
        <v>94</v>
      </c>
      <c r="AU4" s="149" t="s">
        <v>95</v>
      </c>
      <c r="AV4" s="149" t="s">
        <v>96</v>
      </c>
      <c r="AW4" s="149" t="s">
        <v>97</v>
      </c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149" t="s">
        <v>101</v>
      </c>
      <c r="BJ4" s="149" t="s">
        <v>102</v>
      </c>
      <c r="BK4" s="56"/>
      <c r="BL4" s="56"/>
      <c r="BM4" s="56"/>
      <c r="BN4" s="56"/>
      <c r="BO4" s="56"/>
    </row>
    <row r="5" spans="1:67" ht="13.8" thickBo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J5" s="1" t="s">
        <v>48</v>
      </c>
      <c r="AK5" s="1" t="s">
        <v>49</v>
      </c>
      <c r="AL5" s="155"/>
      <c r="AM5" s="155"/>
      <c r="AP5" s="1" t="s">
        <v>49</v>
      </c>
      <c r="AQ5" s="150"/>
      <c r="AR5" s="150"/>
      <c r="AS5" s="150"/>
      <c r="AT5" s="150"/>
      <c r="AU5" s="150"/>
      <c r="AV5" s="150"/>
      <c r="AW5" s="150"/>
      <c r="AX5" s="56"/>
      <c r="AY5" s="56"/>
      <c r="AZ5" s="56" t="s">
        <v>49</v>
      </c>
      <c r="BA5" s="56" t="s">
        <v>88</v>
      </c>
      <c r="BB5" s="56" t="s">
        <v>50</v>
      </c>
      <c r="BC5" s="56" t="s">
        <v>51</v>
      </c>
      <c r="BD5" s="56" t="s">
        <v>52</v>
      </c>
      <c r="BE5" s="56" t="s">
        <v>53</v>
      </c>
      <c r="BF5" s="56"/>
      <c r="BG5" s="56"/>
      <c r="BH5" s="56" t="s">
        <v>49</v>
      </c>
      <c r="BI5" s="150"/>
      <c r="BJ5" s="150"/>
      <c r="BK5" s="56"/>
      <c r="BL5" s="56" t="s">
        <v>163</v>
      </c>
      <c r="BM5" s="56" t="s">
        <v>164</v>
      </c>
      <c r="BN5" s="56" t="s">
        <v>98</v>
      </c>
      <c r="BO5" s="56"/>
    </row>
    <row r="6" spans="1:67" ht="18" customHeight="1" x14ac:dyDescent="0.2">
      <c r="A6" s="107"/>
      <c r="B6" s="156" t="s">
        <v>129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  <c r="U6" s="156" t="s">
        <v>107</v>
      </c>
      <c r="V6" s="157"/>
      <c r="W6" s="157"/>
      <c r="X6" s="157"/>
      <c r="Y6" s="157"/>
      <c r="Z6" s="158"/>
      <c r="AA6" s="68" t="s">
        <v>106</v>
      </c>
      <c r="AB6" s="159" t="s">
        <v>63</v>
      </c>
      <c r="AC6" s="160"/>
      <c r="AD6" s="160"/>
      <c r="AI6" s="1" t="s">
        <v>1</v>
      </c>
      <c r="AJ6" s="3" t="s">
        <v>166</v>
      </c>
      <c r="AK6" s="4" t="s">
        <v>167</v>
      </c>
      <c r="AL6" s="13">
        <v>32051</v>
      </c>
      <c r="AM6" s="20">
        <v>607384</v>
      </c>
      <c r="AO6" s="1" t="s">
        <v>1</v>
      </c>
      <c r="AP6" s="29" t="s">
        <v>167</v>
      </c>
      <c r="AQ6" s="58">
        <v>4</v>
      </c>
      <c r="AR6" s="19">
        <v>32</v>
      </c>
      <c r="AS6" s="19">
        <v>2</v>
      </c>
      <c r="AT6" s="19">
        <v>28</v>
      </c>
      <c r="AU6" s="19">
        <v>32055</v>
      </c>
      <c r="AV6" s="19">
        <v>616024</v>
      </c>
      <c r="AW6" s="20"/>
      <c r="AY6" s="1" t="s">
        <v>1</v>
      </c>
      <c r="AZ6" s="29" t="s">
        <v>167</v>
      </c>
      <c r="BA6" s="13">
        <v>38</v>
      </c>
      <c r="BB6" s="19">
        <v>0</v>
      </c>
      <c r="BC6" s="19">
        <v>0</v>
      </c>
      <c r="BD6" s="19">
        <v>0</v>
      </c>
      <c r="BE6" s="20">
        <v>0</v>
      </c>
      <c r="BG6" s="1" t="s">
        <v>1</v>
      </c>
      <c r="BH6" s="29" t="s">
        <v>167</v>
      </c>
      <c r="BI6" s="13">
        <v>18522</v>
      </c>
      <c r="BJ6" s="20">
        <v>342019</v>
      </c>
      <c r="BL6" s="118" t="s">
        <v>167</v>
      </c>
      <c r="BM6" s="119" t="s">
        <v>1</v>
      </c>
      <c r="BN6" s="120">
        <v>72.023221790656194</v>
      </c>
    </row>
    <row r="7" spans="1:67" ht="18" customHeight="1" x14ac:dyDescent="0.2">
      <c r="A7" s="108"/>
      <c r="B7" s="70"/>
      <c r="C7" s="70"/>
      <c r="D7" s="70"/>
      <c r="E7" s="70"/>
      <c r="F7" s="143" t="s">
        <v>130</v>
      </c>
      <c r="G7" s="144"/>
      <c r="H7" s="144"/>
      <c r="I7" s="145"/>
      <c r="J7" s="143" t="s">
        <v>131</v>
      </c>
      <c r="K7" s="144"/>
      <c r="L7" s="144"/>
      <c r="M7" s="145"/>
      <c r="N7" s="143" t="s">
        <v>132</v>
      </c>
      <c r="O7" s="144"/>
      <c r="P7" s="145"/>
      <c r="Q7" s="148" t="s">
        <v>133</v>
      </c>
      <c r="R7" s="148"/>
      <c r="S7" s="148"/>
      <c r="T7" s="148"/>
      <c r="U7" s="142" t="s">
        <v>108</v>
      </c>
      <c r="V7" s="142"/>
      <c r="W7" s="142"/>
      <c r="X7" s="142"/>
      <c r="Y7" s="142" t="s">
        <v>152</v>
      </c>
      <c r="Z7" s="142"/>
      <c r="AA7" s="73"/>
      <c r="AB7" s="161"/>
      <c r="AC7" s="162"/>
      <c r="AD7" s="162"/>
      <c r="AI7" s="1" t="s">
        <v>2</v>
      </c>
      <c r="AJ7" s="5" t="s">
        <v>166</v>
      </c>
      <c r="AK7" s="6" t="s">
        <v>168</v>
      </c>
      <c r="AL7" s="14">
        <v>6146</v>
      </c>
      <c r="AM7" s="22">
        <v>141455</v>
      </c>
      <c r="AO7" s="1" t="s">
        <v>2</v>
      </c>
      <c r="AP7" s="30" t="s">
        <v>168</v>
      </c>
      <c r="AQ7" s="59">
        <v>1</v>
      </c>
      <c r="AR7" s="21">
        <v>6</v>
      </c>
      <c r="AS7" s="21">
        <v>1</v>
      </c>
      <c r="AT7" s="21">
        <v>37</v>
      </c>
      <c r="AU7" s="21">
        <v>6115</v>
      </c>
      <c r="AV7" s="21">
        <v>153161</v>
      </c>
      <c r="AW7" s="22"/>
      <c r="AY7" s="1" t="s">
        <v>2</v>
      </c>
      <c r="AZ7" s="30" t="s">
        <v>168</v>
      </c>
      <c r="BA7" s="14">
        <v>34</v>
      </c>
      <c r="BB7" s="21">
        <v>0</v>
      </c>
      <c r="BC7" s="21">
        <v>0</v>
      </c>
      <c r="BD7" s="21">
        <v>0</v>
      </c>
      <c r="BE7" s="22">
        <v>0</v>
      </c>
      <c r="BG7" s="1" t="s">
        <v>2</v>
      </c>
      <c r="BH7" s="30" t="s">
        <v>168</v>
      </c>
      <c r="BI7" s="14">
        <v>1279</v>
      </c>
      <c r="BJ7" s="22">
        <v>26172</v>
      </c>
      <c r="BL7" s="121" t="s">
        <v>168</v>
      </c>
      <c r="BM7" s="122" t="s">
        <v>214</v>
      </c>
      <c r="BN7" s="123">
        <v>119.15662232158853</v>
      </c>
    </row>
    <row r="8" spans="1:67" ht="18" customHeight="1" x14ac:dyDescent="0.2">
      <c r="A8" s="108"/>
      <c r="B8" s="70"/>
      <c r="C8" s="70"/>
      <c r="D8" s="70"/>
      <c r="E8" s="70"/>
      <c r="F8" s="70"/>
      <c r="G8" s="70"/>
      <c r="H8" s="70"/>
      <c r="I8" s="70"/>
      <c r="J8" s="146" t="s">
        <v>54</v>
      </c>
      <c r="K8" s="147"/>
      <c r="L8" s="146" t="s">
        <v>55</v>
      </c>
      <c r="M8" s="147"/>
      <c r="N8" s="74"/>
      <c r="O8" s="74"/>
      <c r="P8" s="74"/>
      <c r="Q8" s="68" t="s">
        <v>134</v>
      </c>
      <c r="R8" s="142" t="s">
        <v>135</v>
      </c>
      <c r="S8" s="142"/>
      <c r="T8" s="142"/>
      <c r="U8" s="142" t="s">
        <v>104</v>
      </c>
      <c r="V8" s="142"/>
      <c r="W8" s="142" t="s">
        <v>105</v>
      </c>
      <c r="X8" s="142"/>
      <c r="Y8" s="75" t="s">
        <v>58</v>
      </c>
      <c r="Z8" s="75" t="s">
        <v>79</v>
      </c>
      <c r="AA8" s="73" t="s">
        <v>81</v>
      </c>
      <c r="AB8" s="159" t="s">
        <v>109</v>
      </c>
      <c r="AC8" s="163"/>
      <c r="AD8" s="67"/>
      <c r="AI8" s="1" t="s">
        <v>3</v>
      </c>
      <c r="AJ8" s="5" t="s">
        <v>166</v>
      </c>
      <c r="AK8" s="6" t="s">
        <v>169</v>
      </c>
      <c r="AL8" s="14">
        <v>18043</v>
      </c>
      <c r="AM8" s="22">
        <v>451430</v>
      </c>
      <c r="AO8" s="1" t="s">
        <v>3</v>
      </c>
      <c r="AP8" s="30" t="s">
        <v>169</v>
      </c>
      <c r="AQ8" s="59">
        <v>0</v>
      </c>
      <c r="AR8" s="21">
        <v>0</v>
      </c>
      <c r="AS8" s="21">
        <v>1</v>
      </c>
      <c r="AT8" s="21">
        <v>269</v>
      </c>
      <c r="AU8" s="21">
        <v>17774</v>
      </c>
      <c r="AV8" s="21">
        <v>463395</v>
      </c>
      <c r="AW8" s="22"/>
      <c r="AY8" s="1" t="s">
        <v>3</v>
      </c>
      <c r="AZ8" s="30" t="s">
        <v>169</v>
      </c>
      <c r="BA8" s="14">
        <v>45</v>
      </c>
      <c r="BB8" s="21">
        <v>0</v>
      </c>
      <c r="BC8" s="21">
        <v>0</v>
      </c>
      <c r="BD8" s="21">
        <v>0</v>
      </c>
      <c r="BE8" s="22">
        <v>0</v>
      </c>
      <c r="BG8" s="1" t="s">
        <v>3</v>
      </c>
      <c r="BH8" s="30" t="s">
        <v>169</v>
      </c>
      <c r="BI8" s="14">
        <v>2972</v>
      </c>
      <c r="BJ8" s="22">
        <v>66415</v>
      </c>
      <c r="BL8" s="121" t="s">
        <v>169</v>
      </c>
      <c r="BM8" s="122" t="s">
        <v>215</v>
      </c>
      <c r="BN8" s="123">
        <v>137.26889255223136</v>
      </c>
    </row>
    <row r="9" spans="1:67" ht="18" customHeight="1" x14ac:dyDescent="0.2">
      <c r="A9" s="108"/>
      <c r="B9" s="73"/>
      <c r="C9" s="73"/>
      <c r="D9" s="73"/>
      <c r="E9" s="73" t="s">
        <v>58</v>
      </c>
      <c r="F9" s="141" t="s">
        <v>50</v>
      </c>
      <c r="G9" s="141" t="s">
        <v>51</v>
      </c>
      <c r="H9" s="141" t="s">
        <v>52</v>
      </c>
      <c r="I9" s="141" t="s">
        <v>53</v>
      </c>
      <c r="J9" s="76"/>
      <c r="K9" s="77"/>
      <c r="L9" s="76"/>
      <c r="M9" s="77"/>
      <c r="N9" s="73"/>
      <c r="O9" s="73" t="s">
        <v>69</v>
      </c>
      <c r="P9" s="73"/>
      <c r="Q9" s="77"/>
      <c r="R9" s="77" t="s">
        <v>73</v>
      </c>
      <c r="S9" s="77" t="s">
        <v>69</v>
      </c>
      <c r="T9" s="77" t="s">
        <v>73</v>
      </c>
      <c r="U9" s="77"/>
      <c r="V9" s="77"/>
      <c r="W9" s="77"/>
      <c r="X9" s="77"/>
      <c r="Y9" s="78" t="s">
        <v>78</v>
      </c>
      <c r="Z9" s="78" t="s">
        <v>80</v>
      </c>
      <c r="AA9" s="73" t="s">
        <v>114</v>
      </c>
      <c r="AB9" s="161"/>
      <c r="AC9" s="164"/>
      <c r="AD9" s="76" t="s">
        <v>110</v>
      </c>
      <c r="AI9" s="1" t="s">
        <v>4</v>
      </c>
      <c r="AJ9" s="5" t="s">
        <v>166</v>
      </c>
      <c r="AK9" s="6" t="s">
        <v>170</v>
      </c>
      <c r="AL9" s="14">
        <v>10621</v>
      </c>
      <c r="AM9" s="22">
        <v>222945</v>
      </c>
      <c r="AO9" s="1" t="s">
        <v>4</v>
      </c>
      <c r="AP9" s="30" t="s">
        <v>170</v>
      </c>
      <c r="AQ9" s="59">
        <v>4</v>
      </c>
      <c r="AR9" s="21">
        <v>309</v>
      </c>
      <c r="AS9" s="21">
        <v>3</v>
      </c>
      <c r="AT9" s="21">
        <v>144</v>
      </c>
      <c r="AU9" s="21">
        <v>10345</v>
      </c>
      <c r="AV9" s="21">
        <v>247272</v>
      </c>
      <c r="AW9" s="22"/>
      <c r="AY9" s="1" t="s">
        <v>4</v>
      </c>
      <c r="AZ9" s="30" t="s">
        <v>170</v>
      </c>
      <c r="BA9" s="14">
        <v>32</v>
      </c>
      <c r="BB9" s="21">
        <v>0</v>
      </c>
      <c r="BC9" s="21">
        <v>1</v>
      </c>
      <c r="BD9" s="21">
        <v>0</v>
      </c>
      <c r="BE9" s="22">
        <v>0</v>
      </c>
      <c r="BG9" s="1" t="s">
        <v>4</v>
      </c>
      <c r="BH9" s="30" t="s">
        <v>170</v>
      </c>
      <c r="BI9" s="14">
        <v>5764</v>
      </c>
      <c r="BJ9" s="22">
        <v>151770</v>
      </c>
      <c r="BL9" s="121" t="s">
        <v>170</v>
      </c>
      <c r="BM9" s="122" t="s">
        <v>216</v>
      </c>
      <c r="BN9" s="123">
        <v>118.32773040528249</v>
      </c>
    </row>
    <row r="10" spans="1:67" ht="18" customHeight="1" thickBot="1" x14ac:dyDescent="0.25">
      <c r="A10" s="109" t="s">
        <v>136</v>
      </c>
      <c r="B10" s="73" t="s">
        <v>148</v>
      </c>
      <c r="C10" s="73" t="s">
        <v>66</v>
      </c>
      <c r="D10" s="73" t="s">
        <v>57</v>
      </c>
      <c r="E10" s="73" t="s">
        <v>64</v>
      </c>
      <c r="F10" s="141"/>
      <c r="G10" s="141"/>
      <c r="H10" s="141"/>
      <c r="I10" s="141"/>
      <c r="J10" s="76"/>
      <c r="K10" s="73" t="s">
        <v>56</v>
      </c>
      <c r="L10" s="76"/>
      <c r="M10" s="73" t="s">
        <v>56</v>
      </c>
      <c r="N10" s="73" t="s">
        <v>148</v>
      </c>
      <c r="O10" s="73" t="s">
        <v>70</v>
      </c>
      <c r="P10" s="73" t="s">
        <v>71</v>
      </c>
      <c r="Q10" s="73" t="s">
        <v>72</v>
      </c>
      <c r="R10" s="73" t="s">
        <v>74</v>
      </c>
      <c r="S10" s="73" t="s">
        <v>76</v>
      </c>
      <c r="T10" s="73" t="s">
        <v>77</v>
      </c>
      <c r="U10" s="73" t="s">
        <v>137</v>
      </c>
      <c r="V10" s="73"/>
      <c r="W10" s="73" t="s">
        <v>137</v>
      </c>
      <c r="X10" s="73"/>
      <c r="Y10" s="70"/>
      <c r="Z10" s="70"/>
      <c r="AA10" s="73" t="s">
        <v>115</v>
      </c>
      <c r="AB10" s="76"/>
      <c r="AC10" s="76"/>
      <c r="AD10" s="76" t="s">
        <v>111</v>
      </c>
      <c r="AI10" s="1" t="s">
        <v>5</v>
      </c>
      <c r="AJ10" s="7" t="s">
        <v>166</v>
      </c>
      <c r="AK10" s="8" t="s">
        <v>171</v>
      </c>
      <c r="AL10" s="15">
        <v>4626</v>
      </c>
      <c r="AM10" s="24">
        <v>93612</v>
      </c>
      <c r="AO10" s="1" t="s">
        <v>5</v>
      </c>
      <c r="AP10" s="31" t="s">
        <v>171</v>
      </c>
      <c r="AQ10" s="60">
        <v>0</v>
      </c>
      <c r="AR10" s="23">
        <v>0</v>
      </c>
      <c r="AS10" s="23">
        <v>0</v>
      </c>
      <c r="AT10" s="23">
        <v>0</v>
      </c>
      <c r="AU10" s="23">
        <v>4594</v>
      </c>
      <c r="AV10" s="23">
        <v>93512</v>
      </c>
      <c r="AW10" s="24"/>
      <c r="AY10" s="1" t="s">
        <v>5</v>
      </c>
      <c r="AZ10" s="31" t="s">
        <v>171</v>
      </c>
      <c r="BA10" s="15">
        <v>20</v>
      </c>
      <c r="BB10" s="23">
        <v>0</v>
      </c>
      <c r="BC10" s="23">
        <v>1</v>
      </c>
      <c r="BD10" s="23">
        <v>0</v>
      </c>
      <c r="BE10" s="24">
        <v>0</v>
      </c>
      <c r="BG10" s="1" t="s">
        <v>5</v>
      </c>
      <c r="BH10" s="31" t="s">
        <v>171</v>
      </c>
      <c r="BI10" s="15">
        <v>1332</v>
      </c>
      <c r="BJ10" s="24">
        <v>25212</v>
      </c>
      <c r="BL10" s="124" t="s">
        <v>171</v>
      </c>
      <c r="BM10" s="125" t="s">
        <v>217</v>
      </c>
      <c r="BN10" s="126">
        <v>122.02995852404101</v>
      </c>
    </row>
    <row r="11" spans="1:67" ht="18" customHeight="1" x14ac:dyDescent="0.2">
      <c r="A11" s="109"/>
      <c r="B11" s="73"/>
      <c r="C11" s="73" t="s">
        <v>67</v>
      </c>
      <c r="D11" s="73" t="s">
        <v>68</v>
      </c>
      <c r="E11" s="73" t="s">
        <v>65</v>
      </c>
      <c r="F11" s="141"/>
      <c r="G11" s="141"/>
      <c r="H11" s="141"/>
      <c r="I11" s="141"/>
      <c r="J11" s="76"/>
      <c r="K11" s="73" t="s">
        <v>67</v>
      </c>
      <c r="L11" s="76"/>
      <c r="M11" s="73" t="s">
        <v>67</v>
      </c>
      <c r="N11" s="73"/>
      <c r="O11" s="73" t="s">
        <v>154</v>
      </c>
      <c r="P11" s="73"/>
      <c r="Q11" s="73"/>
      <c r="R11" s="73" t="s">
        <v>75</v>
      </c>
      <c r="S11" s="73" t="s">
        <v>75</v>
      </c>
      <c r="T11" s="73" t="s">
        <v>153</v>
      </c>
      <c r="U11" s="73"/>
      <c r="V11" s="73" t="s">
        <v>103</v>
      </c>
      <c r="W11" s="73"/>
      <c r="X11" s="73" t="s">
        <v>103</v>
      </c>
      <c r="Y11" s="70"/>
      <c r="Z11" s="70" t="s">
        <v>151</v>
      </c>
      <c r="AA11" s="73" t="s">
        <v>82</v>
      </c>
      <c r="AB11" s="76" t="s">
        <v>59</v>
      </c>
      <c r="AC11" s="76" t="s">
        <v>60</v>
      </c>
      <c r="AD11" s="76" t="s">
        <v>112</v>
      </c>
      <c r="AI11" s="1" t="s">
        <v>6</v>
      </c>
      <c r="AJ11" s="3" t="s">
        <v>166</v>
      </c>
      <c r="AK11" s="4" t="s">
        <v>172</v>
      </c>
      <c r="AL11" s="13">
        <v>8505</v>
      </c>
      <c r="AM11" s="20">
        <v>125691</v>
      </c>
      <c r="AO11" s="1" t="s">
        <v>6</v>
      </c>
      <c r="AP11" s="29" t="s">
        <v>172</v>
      </c>
      <c r="AQ11" s="58">
        <v>13</v>
      </c>
      <c r="AR11" s="19">
        <v>394</v>
      </c>
      <c r="AS11" s="19">
        <v>0</v>
      </c>
      <c r="AT11" s="19">
        <v>0</v>
      </c>
      <c r="AU11" s="19">
        <v>8745</v>
      </c>
      <c r="AV11" s="19">
        <v>137688</v>
      </c>
      <c r="AW11" s="20"/>
      <c r="AY11" s="1" t="s">
        <v>6</v>
      </c>
      <c r="AZ11" s="29" t="s">
        <v>172</v>
      </c>
      <c r="BA11" s="13">
        <v>44</v>
      </c>
      <c r="BB11" s="19">
        <v>1</v>
      </c>
      <c r="BC11" s="19">
        <v>0</v>
      </c>
      <c r="BD11" s="19">
        <v>0</v>
      </c>
      <c r="BE11" s="20">
        <v>0</v>
      </c>
      <c r="BG11" s="1" t="s">
        <v>6</v>
      </c>
      <c r="BH11" s="29" t="s">
        <v>172</v>
      </c>
      <c r="BI11" s="13">
        <v>1591</v>
      </c>
      <c r="BJ11" s="20">
        <v>27937</v>
      </c>
      <c r="BL11" s="127" t="s">
        <v>172</v>
      </c>
      <c r="BM11" s="128" t="s">
        <v>218</v>
      </c>
      <c r="BN11" s="129">
        <v>120.78380989610929</v>
      </c>
    </row>
    <row r="12" spans="1:67" ht="18" customHeight="1" x14ac:dyDescent="0.2">
      <c r="A12" s="109"/>
      <c r="B12" s="79" t="s">
        <v>138</v>
      </c>
      <c r="C12" s="79" t="s">
        <v>139</v>
      </c>
      <c r="D12" s="79" t="s">
        <v>140</v>
      </c>
      <c r="E12" s="79" t="s">
        <v>141</v>
      </c>
      <c r="F12" s="141"/>
      <c r="G12" s="141"/>
      <c r="H12" s="141"/>
      <c r="I12" s="141"/>
      <c r="J12" s="76"/>
      <c r="K12" s="73"/>
      <c r="L12" s="76"/>
      <c r="M12" s="73"/>
      <c r="N12" s="73"/>
      <c r="O12" s="79" t="s">
        <v>142</v>
      </c>
      <c r="P12" s="79" t="s">
        <v>143</v>
      </c>
      <c r="Q12" s="79" t="s">
        <v>144</v>
      </c>
      <c r="R12" s="73" t="s">
        <v>65</v>
      </c>
      <c r="S12" s="73" t="s">
        <v>65</v>
      </c>
      <c r="T12" s="80"/>
      <c r="U12" s="73"/>
      <c r="V12" s="73"/>
      <c r="W12" s="73"/>
      <c r="X12" s="73"/>
      <c r="Y12" s="81"/>
      <c r="Z12" s="70"/>
      <c r="AA12" s="73" t="s">
        <v>83</v>
      </c>
      <c r="AB12" s="76"/>
      <c r="AC12" s="76"/>
      <c r="AD12" s="76" t="s">
        <v>113</v>
      </c>
      <c r="AI12" s="1" t="s">
        <v>7</v>
      </c>
      <c r="AJ12" s="5" t="s">
        <v>166</v>
      </c>
      <c r="AK12" s="6" t="s">
        <v>173</v>
      </c>
      <c r="AL12" s="14">
        <v>13996</v>
      </c>
      <c r="AM12" s="22">
        <v>294121</v>
      </c>
      <c r="AO12" s="1" t="s">
        <v>7</v>
      </c>
      <c r="AP12" s="30" t="s">
        <v>173</v>
      </c>
      <c r="AQ12" s="59">
        <v>0</v>
      </c>
      <c r="AR12" s="21">
        <v>0</v>
      </c>
      <c r="AS12" s="21">
        <v>0</v>
      </c>
      <c r="AT12" s="21">
        <v>0</v>
      </c>
      <c r="AU12" s="21">
        <v>13996</v>
      </c>
      <c r="AV12" s="21">
        <v>294121</v>
      </c>
      <c r="AW12" s="22"/>
      <c r="AY12" s="1" t="s">
        <v>7</v>
      </c>
      <c r="AZ12" s="30" t="s">
        <v>173</v>
      </c>
      <c r="BA12" s="14">
        <v>39</v>
      </c>
      <c r="BB12" s="21">
        <v>0</v>
      </c>
      <c r="BC12" s="21">
        <v>0</v>
      </c>
      <c r="BD12" s="21">
        <v>0</v>
      </c>
      <c r="BE12" s="22">
        <v>0</v>
      </c>
      <c r="BG12" s="1" t="s">
        <v>7</v>
      </c>
      <c r="BH12" s="30" t="s">
        <v>173</v>
      </c>
      <c r="BI12" s="14">
        <v>6650</v>
      </c>
      <c r="BJ12" s="22">
        <v>183921</v>
      </c>
      <c r="BL12" s="121" t="s">
        <v>173</v>
      </c>
      <c r="BM12" s="122" t="s">
        <v>219</v>
      </c>
      <c r="BN12" s="123">
        <v>109.35317090539272</v>
      </c>
    </row>
    <row r="13" spans="1:67" ht="18" customHeight="1" thickBot="1" x14ac:dyDescent="0.25">
      <c r="A13" s="108"/>
      <c r="B13" s="72"/>
      <c r="C13" s="72"/>
      <c r="D13" s="72"/>
      <c r="E13" s="72"/>
      <c r="F13" s="101"/>
      <c r="G13" s="101"/>
      <c r="H13" s="101"/>
      <c r="I13" s="101"/>
      <c r="J13" s="71"/>
      <c r="K13" s="72"/>
      <c r="L13" s="71"/>
      <c r="M13" s="72"/>
      <c r="N13" s="72"/>
      <c r="O13" s="72"/>
      <c r="P13" s="72"/>
      <c r="Q13" s="72"/>
      <c r="R13" s="82" t="s">
        <v>141</v>
      </c>
      <c r="S13" s="82" t="s">
        <v>145</v>
      </c>
      <c r="T13" s="82"/>
      <c r="U13" s="72" t="s">
        <v>149</v>
      </c>
      <c r="V13" s="72"/>
      <c r="W13" s="72" t="s">
        <v>150</v>
      </c>
      <c r="X13" s="72"/>
      <c r="Y13" s="83"/>
      <c r="Z13" s="84"/>
      <c r="AA13" s="84"/>
      <c r="AB13" s="69"/>
      <c r="AC13" s="85"/>
      <c r="AD13" s="71" t="s">
        <v>146</v>
      </c>
      <c r="AI13" s="1" t="s">
        <v>8</v>
      </c>
      <c r="AJ13" s="5" t="s">
        <v>166</v>
      </c>
      <c r="AK13" s="6" t="s">
        <v>174</v>
      </c>
      <c r="AL13" s="14">
        <v>3195</v>
      </c>
      <c r="AM13" s="22">
        <v>71373</v>
      </c>
      <c r="AO13" s="1" t="s">
        <v>8</v>
      </c>
      <c r="AP13" s="30" t="s">
        <v>174</v>
      </c>
      <c r="AQ13" s="59">
        <v>1</v>
      </c>
      <c r="AR13" s="21">
        <v>4</v>
      </c>
      <c r="AS13" s="21">
        <v>0</v>
      </c>
      <c r="AT13" s="21">
        <v>0</v>
      </c>
      <c r="AU13" s="21">
        <v>3199</v>
      </c>
      <c r="AV13" s="21">
        <v>76269</v>
      </c>
      <c r="AW13" s="22"/>
      <c r="AY13" s="1" t="s">
        <v>8</v>
      </c>
      <c r="AZ13" s="30" t="s">
        <v>174</v>
      </c>
      <c r="BA13" s="14">
        <v>21</v>
      </c>
      <c r="BB13" s="21">
        <v>0</v>
      </c>
      <c r="BC13" s="21">
        <v>0</v>
      </c>
      <c r="BD13" s="21">
        <v>0</v>
      </c>
      <c r="BE13" s="22">
        <v>0</v>
      </c>
      <c r="BG13" s="1" t="s">
        <v>8</v>
      </c>
      <c r="BH13" s="30" t="s">
        <v>174</v>
      </c>
      <c r="BI13" s="14">
        <v>2927</v>
      </c>
      <c r="BJ13" s="22">
        <v>71059</v>
      </c>
      <c r="BL13" s="121" t="s">
        <v>174</v>
      </c>
      <c r="BM13" s="122" t="s">
        <v>220</v>
      </c>
      <c r="BN13" s="123">
        <v>63.06861724046739</v>
      </c>
    </row>
    <row r="14" spans="1:67" x14ac:dyDescent="0.2">
      <c r="A14" s="110"/>
      <c r="B14" s="86"/>
      <c r="C14" s="87" t="s">
        <v>84</v>
      </c>
      <c r="D14" s="88" t="s">
        <v>85</v>
      </c>
      <c r="E14" s="88" t="s">
        <v>86</v>
      </c>
      <c r="F14" s="88" t="s">
        <v>87</v>
      </c>
      <c r="G14" s="88" t="s">
        <v>87</v>
      </c>
      <c r="H14" s="88" t="s">
        <v>87</v>
      </c>
      <c r="I14" s="88" t="s">
        <v>87</v>
      </c>
      <c r="J14" s="88" t="s">
        <v>87</v>
      </c>
      <c r="K14" s="87" t="s">
        <v>84</v>
      </c>
      <c r="L14" s="88" t="s">
        <v>87</v>
      </c>
      <c r="M14" s="87" t="s">
        <v>84</v>
      </c>
      <c r="N14" s="86"/>
      <c r="O14" s="87" t="s">
        <v>84</v>
      </c>
      <c r="P14" s="88" t="s">
        <v>85</v>
      </c>
      <c r="Q14" s="88" t="s">
        <v>147</v>
      </c>
      <c r="R14" s="88" t="s">
        <v>86</v>
      </c>
      <c r="S14" s="88" t="s">
        <v>86</v>
      </c>
      <c r="T14" s="86"/>
      <c r="U14" s="87" t="s">
        <v>84</v>
      </c>
      <c r="V14" s="87" t="s">
        <v>84</v>
      </c>
      <c r="W14" s="88" t="s">
        <v>85</v>
      </c>
      <c r="X14" s="88" t="s">
        <v>85</v>
      </c>
      <c r="Y14" s="88" t="s">
        <v>85</v>
      </c>
      <c r="Z14" s="88" t="s">
        <v>85</v>
      </c>
      <c r="AA14" s="88" t="s">
        <v>86</v>
      </c>
      <c r="AB14" s="88" t="s">
        <v>86</v>
      </c>
      <c r="AC14" s="88" t="s">
        <v>86</v>
      </c>
      <c r="AD14" s="102" t="s">
        <v>84</v>
      </c>
      <c r="AE14" s="18"/>
      <c r="AF14" s="36"/>
      <c r="AG14" s="37"/>
      <c r="AI14" s="1" t="s">
        <v>9</v>
      </c>
      <c r="AJ14" s="5" t="s">
        <v>166</v>
      </c>
      <c r="AK14" s="6" t="s">
        <v>175</v>
      </c>
      <c r="AL14" s="14">
        <v>11140</v>
      </c>
      <c r="AM14" s="22">
        <v>248305</v>
      </c>
      <c r="AO14" s="1" t="s">
        <v>9</v>
      </c>
      <c r="AP14" s="30" t="s">
        <v>175</v>
      </c>
      <c r="AQ14" s="59">
        <v>3</v>
      </c>
      <c r="AR14" s="21">
        <v>25</v>
      </c>
      <c r="AS14" s="21">
        <v>1</v>
      </c>
      <c r="AT14" s="21">
        <v>1</v>
      </c>
      <c r="AU14" s="21">
        <v>11079</v>
      </c>
      <c r="AV14" s="21">
        <v>225764</v>
      </c>
      <c r="AW14" s="22"/>
      <c r="AY14" s="1" t="s">
        <v>9</v>
      </c>
      <c r="AZ14" s="30" t="s">
        <v>175</v>
      </c>
      <c r="BA14" s="14">
        <v>42</v>
      </c>
      <c r="BB14" s="21">
        <v>0</v>
      </c>
      <c r="BC14" s="21">
        <v>1</v>
      </c>
      <c r="BD14" s="21">
        <v>0</v>
      </c>
      <c r="BE14" s="22">
        <v>0</v>
      </c>
      <c r="BG14" s="1" t="s">
        <v>9</v>
      </c>
      <c r="BH14" s="30" t="s">
        <v>175</v>
      </c>
      <c r="BI14" s="14">
        <v>5152</v>
      </c>
      <c r="BJ14" s="22">
        <v>121928</v>
      </c>
      <c r="BL14" s="121" t="s">
        <v>175</v>
      </c>
      <c r="BM14" s="122" t="s">
        <v>221</v>
      </c>
      <c r="BN14" s="123">
        <v>91.635772491539484</v>
      </c>
    </row>
    <row r="15" spans="1:67" ht="13.8" thickBot="1" x14ac:dyDescent="0.25">
      <c r="A15" s="11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03"/>
      <c r="AE15" s="18"/>
      <c r="AF15" s="38"/>
      <c r="AG15" s="39"/>
      <c r="AI15" s="1" t="s">
        <v>10</v>
      </c>
      <c r="AJ15" s="9" t="s">
        <v>166</v>
      </c>
      <c r="AK15" s="10" t="s">
        <v>176</v>
      </c>
      <c r="AL15" s="16">
        <v>18062</v>
      </c>
      <c r="AM15" s="26">
        <v>242666</v>
      </c>
      <c r="AO15" s="1" t="s">
        <v>10</v>
      </c>
      <c r="AP15" s="32" t="s">
        <v>176</v>
      </c>
      <c r="AQ15" s="61">
        <v>0</v>
      </c>
      <c r="AR15" s="25">
        <v>0</v>
      </c>
      <c r="AS15" s="25">
        <v>1</v>
      </c>
      <c r="AT15" s="25">
        <v>1</v>
      </c>
      <c r="AU15" s="25">
        <v>18061</v>
      </c>
      <c r="AV15" s="25">
        <v>242924</v>
      </c>
      <c r="AW15" s="26"/>
      <c r="AY15" s="1" t="s">
        <v>10</v>
      </c>
      <c r="AZ15" s="32" t="s">
        <v>176</v>
      </c>
      <c r="BA15" s="16">
        <v>49</v>
      </c>
      <c r="BB15" s="25">
        <v>0</v>
      </c>
      <c r="BC15" s="25">
        <v>0</v>
      </c>
      <c r="BD15" s="25">
        <v>0</v>
      </c>
      <c r="BE15" s="26">
        <v>0</v>
      </c>
      <c r="BG15" s="1" t="s">
        <v>10</v>
      </c>
      <c r="BH15" s="32" t="s">
        <v>176</v>
      </c>
      <c r="BI15" s="16">
        <v>3755</v>
      </c>
      <c r="BJ15" s="26">
        <v>83269</v>
      </c>
      <c r="BL15" s="130" t="s">
        <v>176</v>
      </c>
      <c r="BM15" s="131" t="s">
        <v>222</v>
      </c>
      <c r="BN15" s="132">
        <v>92.213692061936655</v>
      </c>
    </row>
    <row r="16" spans="1:67" ht="17.100000000000001" customHeight="1" x14ac:dyDescent="0.2">
      <c r="A16" s="112" t="s">
        <v>0</v>
      </c>
      <c r="B16" s="90">
        <f>SUM(B18:B73)</f>
        <v>1284</v>
      </c>
      <c r="C16" s="90">
        <f>SUM(C18:C73)</f>
        <v>672779</v>
      </c>
      <c r="D16" s="90">
        <f>SUM(D18:D73)</f>
        <v>17369832</v>
      </c>
      <c r="E16" s="91">
        <f>IF(ISNUMBER(C16),IF(C16=0," -",D16*10/C16)," -")</f>
        <v>258.18035342958086</v>
      </c>
      <c r="F16" s="90">
        <f t="shared" ref="F16:P16" si="0">SUM(F18:F73)</f>
        <v>3</v>
      </c>
      <c r="G16" s="90">
        <f t="shared" si="0"/>
        <v>10</v>
      </c>
      <c r="H16" s="90">
        <f t="shared" si="0"/>
        <v>1</v>
      </c>
      <c r="I16" s="90">
        <f t="shared" si="0"/>
        <v>5</v>
      </c>
      <c r="J16" s="90">
        <f t="shared" si="0"/>
        <v>71</v>
      </c>
      <c r="K16" s="90">
        <f t="shared" si="0"/>
        <v>5682</v>
      </c>
      <c r="L16" s="90">
        <f t="shared" si="0"/>
        <v>38</v>
      </c>
      <c r="M16" s="90">
        <f t="shared" si="0"/>
        <v>1862</v>
      </c>
      <c r="N16" s="90">
        <f t="shared" si="0"/>
        <v>1265</v>
      </c>
      <c r="O16" s="90">
        <f t="shared" si="0"/>
        <v>658638</v>
      </c>
      <c r="P16" s="90">
        <f t="shared" si="0"/>
        <v>17213458</v>
      </c>
      <c r="Q16" s="91">
        <f>IF(ISNUMBER(C16),IF(C16=0," -",O16*100/C16)," -")</f>
        <v>97.898121076906378</v>
      </c>
      <c r="R16" s="91">
        <f>IF(ISNUMBER(C16),IF(C16=0," -",D16*10/C16)," -")</f>
        <v>258.18035342958086</v>
      </c>
      <c r="S16" s="91">
        <f>IF(ISNUMBER(O16),IF(O16=0," -",P16*10/O16)," -")</f>
        <v>261.34929961526666</v>
      </c>
      <c r="T16" s="92">
        <f>IF(ISNUMBER(R16),IF(R16=0," -",S16/R16)," -")</f>
        <v>1.0122741569743421</v>
      </c>
      <c r="U16" s="90">
        <f>SUM(U18:U73)</f>
        <v>58781673</v>
      </c>
      <c r="V16" s="90">
        <f>SUM(V18:V73)</f>
        <v>63987272</v>
      </c>
      <c r="W16" s="90">
        <f>SUM(W18:W73)</f>
        <v>1462812031</v>
      </c>
      <c r="X16" s="90">
        <f>SUM(X18:X73)</f>
        <v>1574639417</v>
      </c>
      <c r="Y16" s="93">
        <f>IF(ISNUMBER(T16),W16*T16," -")</f>
        <v>1480766815.4924502</v>
      </c>
      <c r="Z16" s="93">
        <f>IF(ISNUMBER(AG16),W16*AG16," -")</f>
        <v>1449642889.8974497</v>
      </c>
      <c r="AA16" s="91">
        <f>IF(ISNUMBER(BI53),IF(BI53=0," -",BJ53*10/BI53)," -")</f>
        <v>239.25082001855952</v>
      </c>
      <c r="AB16" s="91">
        <f>IF(ISNUMBER(O16),IF(O16=0," -",P16*10/O16)," -")</f>
        <v>261.34929961526666</v>
      </c>
      <c r="AC16" s="139">
        <f>IF(BN53="","-",BN53)</f>
        <v>119.66021871212085</v>
      </c>
      <c r="AD16" s="104">
        <f>IF(ISNUMBER(N16),IF(N16=0," -",O16/N16)," -")</f>
        <v>520.66245059288542</v>
      </c>
      <c r="AE16" s="18"/>
      <c r="AF16" s="42">
        <f>IF(ISNUMBER(C16),IF(C16=0," -",O16/C16)," -")</f>
        <v>0.97898121076906386</v>
      </c>
      <c r="AG16" s="43">
        <f>IF(ISNUMBER(T16),IF(ISNUMBER(AF16),T16*AF16," -")," -")</f>
        <v>0.99099737982497482</v>
      </c>
      <c r="AI16" s="1" t="s">
        <v>11</v>
      </c>
      <c r="AJ16" s="11" t="s">
        <v>166</v>
      </c>
      <c r="AK16" s="12" t="s">
        <v>177</v>
      </c>
      <c r="AL16" s="17">
        <v>2720</v>
      </c>
      <c r="AM16" s="28">
        <v>83616</v>
      </c>
      <c r="AO16" s="1" t="s">
        <v>11</v>
      </c>
      <c r="AP16" s="33" t="s">
        <v>177</v>
      </c>
      <c r="AQ16" s="62">
        <v>0</v>
      </c>
      <c r="AR16" s="27">
        <v>0</v>
      </c>
      <c r="AS16" s="27">
        <v>0</v>
      </c>
      <c r="AT16" s="27">
        <v>0</v>
      </c>
      <c r="AU16" s="27">
        <v>2720</v>
      </c>
      <c r="AV16" s="27">
        <v>73009</v>
      </c>
      <c r="AW16" s="28"/>
      <c r="AY16" s="1" t="s">
        <v>11</v>
      </c>
      <c r="AZ16" s="33" t="s">
        <v>177</v>
      </c>
      <c r="BA16" s="17">
        <v>13</v>
      </c>
      <c r="BB16" s="27">
        <v>0</v>
      </c>
      <c r="BC16" s="27">
        <v>0</v>
      </c>
      <c r="BD16" s="27">
        <v>0</v>
      </c>
      <c r="BE16" s="28">
        <v>0</v>
      </c>
      <c r="BG16" s="1" t="s">
        <v>11</v>
      </c>
      <c r="BH16" s="33" t="s">
        <v>177</v>
      </c>
      <c r="BI16" s="17">
        <v>890</v>
      </c>
      <c r="BJ16" s="28">
        <v>23988</v>
      </c>
      <c r="BL16" s="118" t="s">
        <v>177</v>
      </c>
      <c r="BM16" s="119" t="s">
        <v>223</v>
      </c>
      <c r="BN16" s="120">
        <v>120.50292373061015</v>
      </c>
    </row>
    <row r="17" spans="1:66" ht="17.100000000000001" customHeight="1" x14ac:dyDescent="0.2">
      <c r="A17" s="113"/>
      <c r="B17" s="95"/>
      <c r="C17" s="95"/>
      <c r="D17" s="95"/>
      <c r="E17" s="93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3"/>
      <c r="R17" s="93"/>
      <c r="S17" s="93"/>
      <c r="T17" s="93"/>
      <c r="U17" s="95"/>
      <c r="V17" s="95"/>
      <c r="W17" s="95"/>
      <c r="X17" s="94"/>
      <c r="Y17" s="96"/>
      <c r="Z17" s="96"/>
      <c r="AA17" s="96"/>
      <c r="AB17" s="96"/>
      <c r="AC17" s="139"/>
      <c r="AD17" s="105"/>
      <c r="AE17" s="18"/>
      <c r="AF17" s="40"/>
      <c r="AG17" s="41"/>
      <c r="AI17" s="1" t="s">
        <v>12</v>
      </c>
      <c r="AJ17" s="5" t="s">
        <v>166</v>
      </c>
      <c r="AK17" s="6" t="s">
        <v>178</v>
      </c>
      <c r="AL17" s="14">
        <v>9135</v>
      </c>
      <c r="AM17" s="22">
        <v>241219</v>
      </c>
      <c r="AO17" s="1" t="s">
        <v>12</v>
      </c>
      <c r="AP17" s="30" t="s">
        <v>178</v>
      </c>
      <c r="AQ17" s="59">
        <v>0</v>
      </c>
      <c r="AR17" s="21">
        <v>0</v>
      </c>
      <c r="AS17" s="21">
        <v>0</v>
      </c>
      <c r="AT17" s="21">
        <v>0</v>
      </c>
      <c r="AU17" s="21">
        <v>8775</v>
      </c>
      <c r="AV17" s="21">
        <v>229401</v>
      </c>
      <c r="AW17" s="22"/>
      <c r="AY17" s="1" t="s">
        <v>12</v>
      </c>
      <c r="AZ17" s="30" t="s">
        <v>178</v>
      </c>
      <c r="BA17" s="14">
        <v>42</v>
      </c>
      <c r="BB17" s="21">
        <v>0</v>
      </c>
      <c r="BC17" s="21">
        <v>1</v>
      </c>
      <c r="BD17" s="21">
        <v>0</v>
      </c>
      <c r="BE17" s="22">
        <v>0</v>
      </c>
      <c r="BG17" s="1" t="s">
        <v>12</v>
      </c>
      <c r="BH17" s="30" t="s">
        <v>178</v>
      </c>
      <c r="BI17" s="14">
        <v>6752</v>
      </c>
      <c r="BJ17" s="22">
        <v>181131</v>
      </c>
      <c r="BL17" s="121" t="s">
        <v>178</v>
      </c>
      <c r="BM17" s="122" t="s">
        <v>224</v>
      </c>
      <c r="BN17" s="123">
        <v>59.557178409990144</v>
      </c>
    </row>
    <row r="18" spans="1:66" ht="17.100000000000001" customHeight="1" x14ac:dyDescent="0.2">
      <c r="A18" s="112" t="s">
        <v>1</v>
      </c>
      <c r="B18" s="90">
        <f>BA6</f>
        <v>38</v>
      </c>
      <c r="C18" s="90">
        <f>AL6</f>
        <v>32051</v>
      </c>
      <c r="D18" s="90">
        <f>AM6</f>
        <v>607384</v>
      </c>
      <c r="E18" s="91">
        <f>IF(ISNUMBER(C18),IF(C18=0," -",D18*10/C18)," -")</f>
        <v>189.50547564818569</v>
      </c>
      <c r="F18" s="90">
        <f t="shared" ref="F18:I22" si="1">BB6</f>
        <v>0</v>
      </c>
      <c r="G18" s="90">
        <f t="shared" si="1"/>
        <v>0</v>
      </c>
      <c r="H18" s="90">
        <f t="shared" si="1"/>
        <v>0</v>
      </c>
      <c r="I18" s="90">
        <f t="shared" si="1"/>
        <v>0</v>
      </c>
      <c r="J18" s="90">
        <f t="shared" ref="J18:M22" si="2">AQ6</f>
        <v>4</v>
      </c>
      <c r="K18" s="90">
        <f t="shared" si="2"/>
        <v>32</v>
      </c>
      <c r="L18" s="90">
        <f t="shared" si="2"/>
        <v>2</v>
      </c>
      <c r="M18" s="90">
        <f t="shared" si="2"/>
        <v>28</v>
      </c>
      <c r="N18" s="90">
        <f>B18-SUM(F18:I18)</f>
        <v>38</v>
      </c>
      <c r="O18" s="90">
        <f t="shared" ref="O18:P22" si="3">AU6</f>
        <v>32055</v>
      </c>
      <c r="P18" s="90">
        <f t="shared" si="3"/>
        <v>616024</v>
      </c>
      <c r="Q18" s="91">
        <f>IF(ISNUMBER(C18),IF(C18=0," -",O18*100/C18)," -")</f>
        <v>100.01248010982496</v>
      </c>
      <c r="R18" s="91">
        <f>IF(ISNUMBER(C18),IF(C18=0," -",D18*10/C18)," -")</f>
        <v>189.50547564818569</v>
      </c>
      <c r="S18" s="91">
        <f>IF(ISNUMBER(O18),IF(O18=0," -",P18*10/O18)," -")</f>
        <v>192.17719544532835</v>
      </c>
      <c r="T18" s="92">
        <f>IF(ISNUMBER(R18),IF(R18=0," -",S18/R18)," -")</f>
        <v>1.0140983778331696</v>
      </c>
      <c r="U18" s="90">
        <f>AJ108</f>
        <v>2138853</v>
      </c>
      <c r="V18" s="90">
        <f>AJ57</f>
        <v>2616491</v>
      </c>
      <c r="W18" s="90">
        <f>AK108</f>
        <v>51440847</v>
      </c>
      <c r="X18" s="90">
        <f>AK57</f>
        <v>63844738</v>
      </c>
      <c r="Y18" s="93">
        <f>IF(ISNUMBER(T18),W18*T18," -")</f>
        <v>52166079.49706427</v>
      </c>
      <c r="Z18" s="93">
        <f>IF(ISNUMBER(AG18),W18*AG18," -")</f>
        <v>52172589.88107688</v>
      </c>
      <c r="AA18" s="91">
        <f>IF(ISNUMBER(BI6),IF(BI6=0," -",BJ6*10/BI6)," -")</f>
        <v>184.65554475758557</v>
      </c>
      <c r="AB18" s="91">
        <f>IF(ISNUMBER(O18),IF(O18=0," -",P18*10/O18)," -")</f>
        <v>192.17719544532835</v>
      </c>
      <c r="AC18" s="139">
        <f>IF(BN6="","-",BN6)</f>
        <v>72.023221790656194</v>
      </c>
      <c r="AD18" s="104">
        <f>IF(ISNUMBER(N18),IF(N18=0," -",O18/N18)," -")</f>
        <v>843.5526315789474</v>
      </c>
      <c r="AE18" s="18"/>
      <c r="AF18" s="42">
        <f>IF(ISNUMBER(C18),IF(C18=0," -",O18/C18)," -")</f>
        <v>1.0001248010982497</v>
      </c>
      <c r="AG18" s="43">
        <f>IF(ISNUMBER(T18),IF(ISNUMBER(AF18),T18*AF18," -")," -")</f>
        <v>1.0142249384244564</v>
      </c>
      <c r="AI18" s="1" t="s">
        <v>13</v>
      </c>
      <c r="AJ18" s="5" t="s">
        <v>166</v>
      </c>
      <c r="AK18" s="6" t="s">
        <v>179</v>
      </c>
      <c r="AL18" s="14">
        <v>34842</v>
      </c>
      <c r="AM18" s="22">
        <v>796292</v>
      </c>
      <c r="AO18" s="1" t="s">
        <v>13</v>
      </c>
      <c r="AP18" s="30" t="s">
        <v>179</v>
      </c>
      <c r="AQ18" s="59">
        <v>1</v>
      </c>
      <c r="AR18" s="21">
        <v>1</v>
      </c>
      <c r="AS18" s="21">
        <v>2</v>
      </c>
      <c r="AT18" s="21">
        <v>336</v>
      </c>
      <c r="AU18" s="21">
        <v>34177</v>
      </c>
      <c r="AV18" s="21">
        <v>835309</v>
      </c>
      <c r="AW18" s="22"/>
      <c r="AY18" s="1" t="s">
        <v>13</v>
      </c>
      <c r="AZ18" s="30" t="s">
        <v>179</v>
      </c>
      <c r="BA18" s="14">
        <v>55</v>
      </c>
      <c r="BB18" s="21">
        <v>0</v>
      </c>
      <c r="BC18" s="21">
        <v>0</v>
      </c>
      <c r="BD18" s="21">
        <v>0</v>
      </c>
      <c r="BE18" s="22">
        <v>1</v>
      </c>
      <c r="BG18" s="1" t="s">
        <v>13</v>
      </c>
      <c r="BH18" s="30" t="s">
        <v>179</v>
      </c>
      <c r="BI18" s="14">
        <v>21147</v>
      </c>
      <c r="BJ18" s="22">
        <v>659062</v>
      </c>
      <c r="BL18" s="121" t="s">
        <v>179</v>
      </c>
      <c r="BM18" s="122" t="s">
        <v>225</v>
      </c>
      <c r="BN18" s="123">
        <v>118.11696238311596</v>
      </c>
    </row>
    <row r="19" spans="1:66" ht="17.100000000000001" customHeight="1" x14ac:dyDescent="0.2">
      <c r="A19" s="112" t="s">
        <v>2</v>
      </c>
      <c r="B19" s="90">
        <f>BA7</f>
        <v>34</v>
      </c>
      <c r="C19" s="90">
        <f t="shared" ref="C19:D22" si="4">AL7</f>
        <v>6146</v>
      </c>
      <c r="D19" s="90">
        <f t="shared" si="4"/>
        <v>141455</v>
      </c>
      <c r="E19" s="91">
        <f t="shared" ref="E19:E73" si="5">IF(ISNUMBER(C19),IF(C19=0," -",D19*10/C19)," -")</f>
        <v>230.15782622844125</v>
      </c>
      <c r="F19" s="90">
        <f t="shared" si="1"/>
        <v>0</v>
      </c>
      <c r="G19" s="90">
        <f t="shared" si="1"/>
        <v>0</v>
      </c>
      <c r="H19" s="90">
        <f t="shared" si="1"/>
        <v>0</v>
      </c>
      <c r="I19" s="90">
        <f t="shared" si="1"/>
        <v>0</v>
      </c>
      <c r="J19" s="90">
        <f t="shared" si="2"/>
        <v>1</v>
      </c>
      <c r="K19" s="90">
        <f t="shared" si="2"/>
        <v>6</v>
      </c>
      <c r="L19" s="90">
        <f t="shared" si="2"/>
        <v>1</v>
      </c>
      <c r="M19" s="90">
        <f t="shared" si="2"/>
        <v>37</v>
      </c>
      <c r="N19" s="90">
        <f t="shared" ref="N19:N73" si="6">B19-SUM(F19:I19)</f>
        <v>34</v>
      </c>
      <c r="O19" s="90">
        <f t="shared" si="3"/>
        <v>6115</v>
      </c>
      <c r="P19" s="90">
        <f t="shared" si="3"/>
        <v>153161</v>
      </c>
      <c r="Q19" s="91">
        <f t="shared" ref="Q19:Q73" si="7">IF(ISNUMBER(C19),IF(C19=0," -",O19*100/C19)," -")</f>
        <v>99.49560689879597</v>
      </c>
      <c r="R19" s="91">
        <f t="shared" ref="R19:R73" si="8">IF(ISNUMBER(C19),IF(C19=0," -",D19*10/C19)," -")</f>
        <v>230.15782622844125</v>
      </c>
      <c r="S19" s="91">
        <f t="shared" ref="S19:S73" si="9">IF(ISNUMBER(O19),IF(O19=0," -",P19*10/O19)," -")</f>
        <v>250.46770237121831</v>
      </c>
      <c r="T19" s="92">
        <f t="shared" ref="T19:T73" si="10">IF(ISNUMBER(R19),IF(R19=0," -",S19/R19)," -")</f>
        <v>1.0882432567060252</v>
      </c>
      <c r="U19" s="90">
        <f>AJ109</f>
        <v>279509</v>
      </c>
      <c r="V19" s="90">
        <f>AJ58</f>
        <v>359777</v>
      </c>
      <c r="W19" s="90">
        <f>AK109</f>
        <v>6653317</v>
      </c>
      <c r="X19" s="90">
        <f>AK58</f>
        <v>8109923</v>
      </c>
      <c r="Y19" s="93">
        <f t="shared" ref="Y19:Y73" si="11">IF(ISNUMBER(T19),W19*T19," -")</f>
        <v>7240427.359977561</v>
      </c>
      <c r="Z19" s="93">
        <f>IF(ISNUMBER(AG19),W19*AG19," -")</f>
        <v>7203907.1438761447</v>
      </c>
      <c r="AA19" s="91">
        <f>IF(ISNUMBER(BI7),IF(BI7=0," -",BJ7*10/BI7)," -")</f>
        <v>204.62861610633308</v>
      </c>
      <c r="AB19" s="91">
        <f t="shared" ref="AB19:AB73" si="12">IF(ISNUMBER(O19),IF(O19=0," -",P19*10/O19)," -")</f>
        <v>250.46770237121831</v>
      </c>
      <c r="AC19" s="139">
        <f>IF(BN7="","-",BN7)</f>
        <v>119.15662232158853</v>
      </c>
      <c r="AD19" s="104">
        <f t="shared" ref="AD19:AD73" si="13">IF(ISNUMBER(N19),IF(N19=0," -",O19/N19)," -")</f>
        <v>179.85294117647058</v>
      </c>
      <c r="AE19" s="18"/>
      <c r="AF19" s="42">
        <f t="shared" ref="AF19:AF73" si="14">IF(ISNUMBER(C19),IF(C19=0," -",O19/C19)," -")</f>
        <v>0.99495606898795963</v>
      </c>
      <c r="AG19" s="43">
        <f>IF(ISNUMBER(T19),IF(ISNUMBER(AF19),T19*AF19," -")," -")</f>
        <v>1.0827542327948818</v>
      </c>
      <c r="AI19" s="1" t="s">
        <v>14</v>
      </c>
      <c r="AJ19" s="5" t="s">
        <v>166</v>
      </c>
      <c r="AK19" s="6" t="s">
        <v>180</v>
      </c>
      <c r="AL19" s="14">
        <v>1418</v>
      </c>
      <c r="AM19" s="22">
        <v>15800</v>
      </c>
      <c r="AO19" s="1" t="s">
        <v>14</v>
      </c>
      <c r="AP19" s="30" t="s">
        <v>180</v>
      </c>
      <c r="AQ19" s="59">
        <v>0</v>
      </c>
      <c r="AR19" s="21">
        <v>0</v>
      </c>
      <c r="AS19" s="21">
        <v>0</v>
      </c>
      <c r="AT19" s="21">
        <v>0</v>
      </c>
      <c r="AU19" s="21">
        <v>1418</v>
      </c>
      <c r="AV19" s="21">
        <v>17600</v>
      </c>
      <c r="AW19" s="22"/>
      <c r="AY19" s="1" t="s">
        <v>14</v>
      </c>
      <c r="AZ19" s="30" t="s">
        <v>180</v>
      </c>
      <c r="BA19" s="14">
        <v>2</v>
      </c>
      <c r="BB19" s="21">
        <v>0</v>
      </c>
      <c r="BC19" s="21">
        <v>0</v>
      </c>
      <c r="BD19" s="21">
        <v>0</v>
      </c>
      <c r="BE19" s="22">
        <v>0</v>
      </c>
      <c r="BG19" s="1" t="s">
        <v>14</v>
      </c>
      <c r="BH19" s="30" t="s">
        <v>180</v>
      </c>
      <c r="BI19" s="14">
        <v>1418</v>
      </c>
      <c r="BJ19" s="22">
        <v>17600</v>
      </c>
      <c r="BL19" s="121" t="s">
        <v>180</v>
      </c>
      <c r="BM19" s="122" t="s">
        <v>226</v>
      </c>
      <c r="BN19" s="123">
        <v>216.65993347028942</v>
      </c>
    </row>
    <row r="20" spans="1:66" ht="17.100000000000001" customHeight="1" thickBot="1" x14ac:dyDescent="0.25">
      <c r="A20" s="112" t="s">
        <v>3</v>
      </c>
      <c r="B20" s="90">
        <f>BA8</f>
        <v>45</v>
      </c>
      <c r="C20" s="90">
        <f t="shared" si="4"/>
        <v>18043</v>
      </c>
      <c r="D20" s="90">
        <f t="shared" si="4"/>
        <v>451430</v>
      </c>
      <c r="E20" s="91">
        <f t="shared" si="5"/>
        <v>250.19675220307045</v>
      </c>
      <c r="F20" s="90">
        <f t="shared" si="1"/>
        <v>0</v>
      </c>
      <c r="G20" s="90">
        <f t="shared" si="1"/>
        <v>0</v>
      </c>
      <c r="H20" s="90">
        <f t="shared" si="1"/>
        <v>0</v>
      </c>
      <c r="I20" s="90">
        <f t="shared" si="1"/>
        <v>0</v>
      </c>
      <c r="J20" s="90">
        <f t="shared" si="2"/>
        <v>0</v>
      </c>
      <c r="K20" s="90">
        <f t="shared" si="2"/>
        <v>0</v>
      </c>
      <c r="L20" s="90">
        <f t="shared" si="2"/>
        <v>1</v>
      </c>
      <c r="M20" s="90">
        <f t="shared" si="2"/>
        <v>269</v>
      </c>
      <c r="N20" s="90">
        <f t="shared" si="6"/>
        <v>45</v>
      </c>
      <c r="O20" s="90">
        <f t="shared" si="3"/>
        <v>17774</v>
      </c>
      <c r="P20" s="90">
        <f t="shared" si="3"/>
        <v>463395</v>
      </c>
      <c r="Q20" s="91">
        <f t="shared" si="7"/>
        <v>98.509117109128198</v>
      </c>
      <c r="R20" s="91">
        <f t="shared" si="8"/>
        <v>250.19675220307045</v>
      </c>
      <c r="S20" s="91">
        <f t="shared" si="9"/>
        <v>260.71508945650953</v>
      </c>
      <c r="T20" s="92">
        <f t="shared" si="10"/>
        <v>1.042040262956339</v>
      </c>
      <c r="U20" s="90">
        <f>AJ110</f>
        <v>325282</v>
      </c>
      <c r="V20" s="90">
        <f>AJ59</f>
        <v>385891</v>
      </c>
      <c r="W20" s="90">
        <f>AK110</f>
        <v>7195138</v>
      </c>
      <c r="X20" s="90">
        <f>AK59</f>
        <v>8511028</v>
      </c>
      <c r="Y20" s="93">
        <f t="shared" si="11"/>
        <v>7497623.493527147</v>
      </c>
      <c r="Z20" s="93">
        <f>IF(ISNUMBER(AG20),W20*AG20," -")</f>
        <v>7385842.7076401664</v>
      </c>
      <c r="AA20" s="91">
        <f>IF(ISNUMBER(BI8),IF(BI8=0," -",BJ8*10/BI8)," -")</f>
        <v>223.46904441453566</v>
      </c>
      <c r="AB20" s="91">
        <f t="shared" si="12"/>
        <v>260.71508945650953</v>
      </c>
      <c r="AC20" s="139">
        <f>IF(BN8="","-",BN8)</f>
        <v>137.26889255223136</v>
      </c>
      <c r="AD20" s="104">
        <f t="shared" si="13"/>
        <v>394.97777777777776</v>
      </c>
      <c r="AE20" s="18"/>
      <c r="AF20" s="42">
        <f t="shared" si="14"/>
        <v>0.98509117109128197</v>
      </c>
      <c r="AG20" s="43">
        <f>IF(ISNUMBER(T20),IF(ISNUMBER(AF20),T20*AF20," -")," -")</f>
        <v>1.0265046629599275</v>
      </c>
      <c r="AI20" s="1" t="s">
        <v>15</v>
      </c>
      <c r="AJ20" s="7" t="s">
        <v>166</v>
      </c>
      <c r="AK20" s="8" t="s">
        <v>181</v>
      </c>
      <c r="AL20" s="15">
        <v>7284</v>
      </c>
      <c r="AM20" s="24">
        <v>94485</v>
      </c>
      <c r="AO20" s="1" t="s">
        <v>15</v>
      </c>
      <c r="AP20" s="31" t="s">
        <v>181</v>
      </c>
      <c r="AQ20" s="60">
        <v>5</v>
      </c>
      <c r="AR20" s="23">
        <v>29</v>
      </c>
      <c r="AS20" s="23">
        <v>2</v>
      </c>
      <c r="AT20" s="23">
        <v>3</v>
      </c>
      <c r="AU20" s="23">
        <v>7310</v>
      </c>
      <c r="AV20" s="23">
        <v>119760</v>
      </c>
      <c r="AW20" s="24"/>
      <c r="AY20" s="1" t="s">
        <v>15</v>
      </c>
      <c r="AZ20" s="31" t="s">
        <v>181</v>
      </c>
      <c r="BA20" s="15">
        <v>44</v>
      </c>
      <c r="BB20" s="23">
        <v>0</v>
      </c>
      <c r="BC20" s="23">
        <v>0</v>
      </c>
      <c r="BD20" s="23">
        <v>0</v>
      </c>
      <c r="BE20" s="24">
        <v>0</v>
      </c>
      <c r="BG20" s="1" t="s">
        <v>15</v>
      </c>
      <c r="BH20" s="31" t="s">
        <v>181</v>
      </c>
      <c r="BI20" s="15">
        <v>1581</v>
      </c>
      <c r="BJ20" s="24">
        <v>19823</v>
      </c>
      <c r="BL20" s="124" t="s">
        <v>181</v>
      </c>
      <c r="BM20" s="125" t="s">
        <v>227</v>
      </c>
      <c r="BN20" s="126">
        <v>98.15030049133594</v>
      </c>
    </row>
    <row r="21" spans="1:66" ht="17.100000000000001" customHeight="1" x14ac:dyDescent="0.2">
      <c r="A21" s="112" t="s">
        <v>4</v>
      </c>
      <c r="B21" s="90">
        <f>BA9</f>
        <v>32</v>
      </c>
      <c r="C21" s="90">
        <f t="shared" si="4"/>
        <v>10621</v>
      </c>
      <c r="D21" s="90">
        <f t="shared" si="4"/>
        <v>222945</v>
      </c>
      <c r="E21" s="91">
        <f t="shared" si="5"/>
        <v>209.90961303078805</v>
      </c>
      <c r="F21" s="90">
        <f t="shared" si="1"/>
        <v>0</v>
      </c>
      <c r="G21" s="90">
        <f t="shared" si="1"/>
        <v>1</v>
      </c>
      <c r="H21" s="90">
        <f t="shared" si="1"/>
        <v>0</v>
      </c>
      <c r="I21" s="90">
        <f t="shared" si="1"/>
        <v>0</v>
      </c>
      <c r="J21" s="90">
        <f t="shared" si="2"/>
        <v>4</v>
      </c>
      <c r="K21" s="90">
        <f t="shared" si="2"/>
        <v>309</v>
      </c>
      <c r="L21" s="90">
        <f t="shared" si="2"/>
        <v>3</v>
      </c>
      <c r="M21" s="90">
        <f t="shared" si="2"/>
        <v>144</v>
      </c>
      <c r="N21" s="90">
        <f t="shared" si="6"/>
        <v>31</v>
      </c>
      <c r="O21" s="90">
        <f t="shared" si="3"/>
        <v>10345</v>
      </c>
      <c r="P21" s="90">
        <f t="shared" si="3"/>
        <v>247272</v>
      </c>
      <c r="Q21" s="91">
        <f t="shared" si="7"/>
        <v>97.40137463515677</v>
      </c>
      <c r="R21" s="91">
        <f t="shared" si="8"/>
        <v>209.90961303078805</v>
      </c>
      <c r="S21" s="91">
        <f t="shared" si="9"/>
        <v>239.02561623972935</v>
      </c>
      <c r="T21" s="92">
        <f t="shared" si="10"/>
        <v>1.1387073359268722</v>
      </c>
      <c r="U21" s="90">
        <f>AJ111</f>
        <v>931775</v>
      </c>
      <c r="V21" s="90">
        <f>AJ60</f>
        <v>1069405</v>
      </c>
      <c r="W21" s="90">
        <f>AK111</f>
        <v>23990472</v>
      </c>
      <c r="X21" s="90">
        <f>AK60</f>
        <v>27477770</v>
      </c>
      <c r="Y21" s="93">
        <f t="shared" si="11"/>
        <v>27318126.458748221</v>
      </c>
      <c r="Z21" s="93">
        <f>IF(ISNUMBER(AG21),W21*AG21," -")</f>
        <v>26608230.695391241</v>
      </c>
      <c r="AA21" s="91">
        <f>IF(ISNUMBER(BI9),IF(BI9=0," -",BJ9*10/BI9)," -")</f>
        <v>263.30673143650245</v>
      </c>
      <c r="AB21" s="91">
        <f t="shared" si="12"/>
        <v>239.02561623972935</v>
      </c>
      <c r="AC21" s="139">
        <f>IF(BN9="","-",BN9)</f>
        <v>118.32773040528249</v>
      </c>
      <c r="AD21" s="104">
        <f t="shared" si="13"/>
        <v>333.70967741935482</v>
      </c>
      <c r="AE21" s="18"/>
      <c r="AF21" s="42">
        <f t="shared" si="14"/>
        <v>0.97401374635156768</v>
      </c>
      <c r="AG21" s="43">
        <f>IF(ISNUMBER(T21),IF(ISNUMBER(AF21),T21*AF21," -")," -")</f>
        <v>1.109116598264146</v>
      </c>
      <c r="AI21" s="1" t="s">
        <v>16</v>
      </c>
      <c r="AJ21" s="3" t="s">
        <v>166</v>
      </c>
      <c r="AK21" s="4" t="s">
        <v>182</v>
      </c>
      <c r="AL21" s="13">
        <v>12777</v>
      </c>
      <c r="AM21" s="20">
        <v>268057</v>
      </c>
      <c r="AO21" s="1" t="s">
        <v>16</v>
      </c>
      <c r="AP21" s="29" t="s">
        <v>182</v>
      </c>
      <c r="AQ21" s="58">
        <v>2</v>
      </c>
      <c r="AR21" s="19">
        <v>9</v>
      </c>
      <c r="AS21" s="19">
        <v>0</v>
      </c>
      <c r="AT21" s="19">
        <v>0</v>
      </c>
      <c r="AU21" s="19">
        <v>12742</v>
      </c>
      <c r="AV21" s="19">
        <v>272508</v>
      </c>
      <c r="AW21" s="20"/>
      <c r="AY21" s="1" t="s">
        <v>16</v>
      </c>
      <c r="AZ21" s="29" t="s">
        <v>182</v>
      </c>
      <c r="BA21" s="13">
        <v>36</v>
      </c>
      <c r="BB21" s="19">
        <v>0</v>
      </c>
      <c r="BC21" s="19">
        <v>1</v>
      </c>
      <c r="BD21" s="19">
        <v>1</v>
      </c>
      <c r="BE21" s="20">
        <v>0</v>
      </c>
      <c r="BG21" s="1" t="s">
        <v>16</v>
      </c>
      <c r="BH21" s="29" t="s">
        <v>182</v>
      </c>
      <c r="BI21" s="13">
        <v>3477</v>
      </c>
      <c r="BJ21" s="20">
        <v>77898</v>
      </c>
      <c r="BL21" s="127" t="s">
        <v>182</v>
      </c>
      <c r="BM21" s="128" t="s">
        <v>228</v>
      </c>
      <c r="BN21" s="129">
        <v>152.77283491884208</v>
      </c>
    </row>
    <row r="22" spans="1:66" ht="17.100000000000001" customHeight="1" x14ac:dyDescent="0.2">
      <c r="A22" s="112" t="s">
        <v>5</v>
      </c>
      <c r="B22" s="90">
        <f>BA10</f>
        <v>20</v>
      </c>
      <c r="C22" s="90">
        <f t="shared" si="4"/>
        <v>4626</v>
      </c>
      <c r="D22" s="90">
        <f t="shared" si="4"/>
        <v>93612</v>
      </c>
      <c r="E22" s="91">
        <f t="shared" si="5"/>
        <v>202.36057068741894</v>
      </c>
      <c r="F22" s="90">
        <f t="shared" si="1"/>
        <v>0</v>
      </c>
      <c r="G22" s="90">
        <f t="shared" si="1"/>
        <v>1</v>
      </c>
      <c r="H22" s="90">
        <f t="shared" si="1"/>
        <v>0</v>
      </c>
      <c r="I22" s="90">
        <f t="shared" si="1"/>
        <v>0</v>
      </c>
      <c r="J22" s="90">
        <f t="shared" si="2"/>
        <v>0</v>
      </c>
      <c r="K22" s="90">
        <f t="shared" si="2"/>
        <v>0</v>
      </c>
      <c r="L22" s="90">
        <f t="shared" si="2"/>
        <v>0</v>
      </c>
      <c r="M22" s="90">
        <f t="shared" si="2"/>
        <v>0</v>
      </c>
      <c r="N22" s="90">
        <f t="shared" si="6"/>
        <v>19</v>
      </c>
      <c r="O22" s="90">
        <f t="shared" si="3"/>
        <v>4594</v>
      </c>
      <c r="P22" s="90">
        <f t="shared" si="3"/>
        <v>93512</v>
      </c>
      <c r="Q22" s="91">
        <f t="shared" si="7"/>
        <v>99.308257674016431</v>
      </c>
      <c r="R22" s="91">
        <f t="shared" si="8"/>
        <v>202.36057068741894</v>
      </c>
      <c r="S22" s="91">
        <f t="shared" si="9"/>
        <v>203.55245973008272</v>
      </c>
      <c r="T22" s="92">
        <f t="shared" si="10"/>
        <v>1.0058899272650543</v>
      </c>
      <c r="U22" s="90">
        <f>AJ112</f>
        <v>222805</v>
      </c>
      <c r="V22" s="90">
        <f>AJ61</f>
        <v>248865</v>
      </c>
      <c r="W22" s="90">
        <f>AK112</f>
        <v>5207478</v>
      </c>
      <c r="X22" s="90">
        <f>AK61</f>
        <v>5807580</v>
      </c>
      <c r="Y22" s="93">
        <f t="shared" si="11"/>
        <v>5238149.6666543707</v>
      </c>
      <c r="Z22" s="93">
        <f>IF(ISNUMBER(AG22),W22*AG22," -")</f>
        <v>5201915.1683117552</v>
      </c>
      <c r="AA22" s="91">
        <f>IF(ISNUMBER(BI10),IF(BI10=0," -",BJ10*10/BI10)," -")</f>
        <v>189.27927927927928</v>
      </c>
      <c r="AB22" s="91">
        <f t="shared" si="12"/>
        <v>203.55245973008272</v>
      </c>
      <c r="AC22" s="139">
        <f>IF(BN10="","-",BN10)</f>
        <v>122.02995852404101</v>
      </c>
      <c r="AD22" s="104">
        <f t="shared" si="13"/>
        <v>241.78947368421052</v>
      </c>
      <c r="AE22" s="18"/>
      <c r="AF22" s="42">
        <f t="shared" si="14"/>
        <v>0.99308257674016431</v>
      </c>
      <c r="AG22" s="43">
        <f>IF(ISNUMBER(T22),IF(ISNUMBER(AF22),T22*AF22," -")," -")</f>
        <v>0.99893176088535662</v>
      </c>
      <c r="AI22" s="1" t="s">
        <v>17</v>
      </c>
      <c r="AJ22" s="5" t="s">
        <v>166</v>
      </c>
      <c r="AK22" s="6" t="s">
        <v>183</v>
      </c>
      <c r="AL22" s="14">
        <v>5502</v>
      </c>
      <c r="AM22" s="22">
        <v>150780</v>
      </c>
      <c r="AO22" s="1" t="s">
        <v>17</v>
      </c>
      <c r="AP22" s="30" t="s">
        <v>183</v>
      </c>
      <c r="AQ22" s="59">
        <v>0</v>
      </c>
      <c r="AR22" s="21">
        <v>0</v>
      </c>
      <c r="AS22" s="21">
        <v>0</v>
      </c>
      <c r="AT22" s="21">
        <v>0</v>
      </c>
      <c r="AU22" s="21">
        <v>5502</v>
      </c>
      <c r="AV22" s="21">
        <v>150780</v>
      </c>
      <c r="AW22" s="22"/>
      <c r="AY22" s="1" t="s">
        <v>17</v>
      </c>
      <c r="AZ22" s="30" t="s">
        <v>183</v>
      </c>
      <c r="BA22" s="14">
        <v>21</v>
      </c>
      <c r="BB22" s="21">
        <v>0</v>
      </c>
      <c r="BC22" s="21">
        <v>0</v>
      </c>
      <c r="BD22" s="21">
        <v>0</v>
      </c>
      <c r="BE22" s="22">
        <v>0</v>
      </c>
      <c r="BG22" s="1" t="s">
        <v>17</v>
      </c>
      <c r="BH22" s="30" t="s">
        <v>183</v>
      </c>
      <c r="BI22" s="14">
        <v>4840</v>
      </c>
      <c r="BJ22" s="22">
        <v>137040</v>
      </c>
      <c r="BL22" s="121" t="s">
        <v>183</v>
      </c>
      <c r="BM22" s="122" t="s">
        <v>229</v>
      </c>
      <c r="BN22" s="123">
        <v>106.14316154701692</v>
      </c>
    </row>
    <row r="23" spans="1:66" ht="17.100000000000001" customHeight="1" x14ac:dyDescent="0.2">
      <c r="A23" s="112"/>
      <c r="B23" s="90"/>
      <c r="C23" s="90"/>
      <c r="D23" s="90"/>
      <c r="E23" s="93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3"/>
      <c r="R23" s="93"/>
      <c r="S23" s="93"/>
      <c r="T23" s="93"/>
      <c r="U23" s="90"/>
      <c r="V23" s="90"/>
      <c r="W23" s="90"/>
      <c r="X23" s="94"/>
      <c r="Y23" s="96"/>
      <c r="Z23" s="96"/>
      <c r="AA23" s="96"/>
      <c r="AB23" s="96"/>
      <c r="AC23" s="139"/>
      <c r="AD23" s="105"/>
      <c r="AE23" s="18"/>
      <c r="AF23" s="40"/>
      <c r="AG23" s="41"/>
      <c r="AI23" s="1" t="s">
        <v>18</v>
      </c>
      <c r="AJ23" s="5" t="s">
        <v>166</v>
      </c>
      <c r="AK23" s="6" t="s">
        <v>184</v>
      </c>
      <c r="AL23" s="14">
        <v>18577</v>
      </c>
      <c r="AM23" s="22">
        <v>815922</v>
      </c>
      <c r="AO23" s="1" t="s">
        <v>18</v>
      </c>
      <c r="AP23" s="30" t="s">
        <v>184</v>
      </c>
      <c r="AQ23" s="59">
        <v>0</v>
      </c>
      <c r="AR23" s="21">
        <v>0</v>
      </c>
      <c r="AS23" s="21">
        <v>1</v>
      </c>
      <c r="AT23" s="21">
        <v>124</v>
      </c>
      <c r="AU23" s="21">
        <v>18099</v>
      </c>
      <c r="AV23" s="21">
        <v>827113</v>
      </c>
      <c r="AW23" s="22"/>
      <c r="AY23" s="1" t="s">
        <v>18</v>
      </c>
      <c r="AZ23" s="30" t="s">
        <v>184</v>
      </c>
      <c r="BA23" s="14">
        <v>21</v>
      </c>
      <c r="BB23" s="21">
        <v>0</v>
      </c>
      <c r="BC23" s="21">
        <v>1</v>
      </c>
      <c r="BD23" s="21">
        <v>0</v>
      </c>
      <c r="BE23" s="22">
        <v>0</v>
      </c>
      <c r="BG23" s="1" t="s">
        <v>18</v>
      </c>
      <c r="BH23" s="30" t="s">
        <v>184</v>
      </c>
      <c r="BI23" s="14">
        <v>1192</v>
      </c>
      <c r="BJ23" s="22">
        <v>26003</v>
      </c>
      <c r="BL23" s="121" t="s">
        <v>184</v>
      </c>
      <c r="BM23" s="122" t="s">
        <v>230</v>
      </c>
      <c r="BN23" s="123">
        <v>138.05783857399078</v>
      </c>
    </row>
    <row r="24" spans="1:66" ht="17.100000000000001" customHeight="1" x14ac:dyDescent="0.2">
      <c r="A24" s="112" t="s">
        <v>6</v>
      </c>
      <c r="B24" s="90">
        <f>BA11</f>
        <v>44</v>
      </c>
      <c r="C24" s="90">
        <f t="shared" ref="C24:D28" si="15">AL11</f>
        <v>8505</v>
      </c>
      <c r="D24" s="90">
        <f t="shared" si="15"/>
        <v>125691</v>
      </c>
      <c r="E24" s="91">
        <f t="shared" si="5"/>
        <v>147.78483245149911</v>
      </c>
      <c r="F24" s="90">
        <f t="shared" ref="F24:I28" si="16">BB11</f>
        <v>1</v>
      </c>
      <c r="G24" s="90">
        <f t="shared" si="16"/>
        <v>0</v>
      </c>
      <c r="H24" s="90">
        <f t="shared" si="16"/>
        <v>0</v>
      </c>
      <c r="I24" s="90">
        <f t="shared" si="16"/>
        <v>0</v>
      </c>
      <c r="J24" s="90">
        <f t="shared" ref="J24:M28" si="17">AQ11</f>
        <v>13</v>
      </c>
      <c r="K24" s="90">
        <f t="shared" si="17"/>
        <v>394</v>
      </c>
      <c r="L24" s="90">
        <f t="shared" si="17"/>
        <v>0</v>
      </c>
      <c r="M24" s="90">
        <f t="shared" si="17"/>
        <v>0</v>
      </c>
      <c r="N24" s="90">
        <f t="shared" si="6"/>
        <v>43</v>
      </c>
      <c r="O24" s="90">
        <f t="shared" ref="O24:P28" si="18">AU11</f>
        <v>8745</v>
      </c>
      <c r="P24" s="90">
        <f t="shared" si="18"/>
        <v>137688</v>
      </c>
      <c r="Q24" s="91">
        <f t="shared" si="7"/>
        <v>102.82186948853615</v>
      </c>
      <c r="R24" s="91">
        <f t="shared" si="8"/>
        <v>147.78483245149911</v>
      </c>
      <c r="S24" s="91">
        <f t="shared" si="9"/>
        <v>157.44768439108063</v>
      </c>
      <c r="T24" s="92">
        <f t="shared" si="10"/>
        <v>1.0653845985362045</v>
      </c>
      <c r="U24" s="90">
        <f>AJ113</f>
        <v>336530</v>
      </c>
      <c r="V24" s="90">
        <f>AJ62</f>
        <v>393437</v>
      </c>
      <c r="W24" s="90">
        <f>AK113</f>
        <v>6735128</v>
      </c>
      <c r="X24" s="90">
        <f>AK62</f>
        <v>7777317</v>
      </c>
      <c r="Y24" s="93">
        <f t="shared" si="11"/>
        <v>7175501.6403699499</v>
      </c>
      <c r="Z24" s="93">
        <f>IF(ISNUMBER(AG24),W24*AG24," -")</f>
        <v>7377984.9318089597</v>
      </c>
      <c r="AA24" s="91">
        <f>IF(ISNUMBER(BI11),IF(BI11=0," -",BJ11*10/BI11)," -")</f>
        <v>175.59396605908233</v>
      </c>
      <c r="AB24" s="91">
        <f t="shared" si="12"/>
        <v>157.44768439108063</v>
      </c>
      <c r="AC24" s="139">
        <f>IF(BN11="","-",BN11)</f>
        <v>120.78380989610929</v>
      </c>
      <c r="AD24" s="104">
        <f t="shared" si="13"/>
        <v>203.37209302325581</v>
      </c>
      <c r="AE24" s="18"/>
      <c r="AF24" s="42">
        <f t="shared" si="14"/>
        <v>1.0282186948853616</v>
      </c>
      <c r="AG24" s="43">
        <f>IF(ISNUMBER(T24),IF(ISNUMBER(AF24),T24*AF24," -")," -")</f>
        <v>1.095448361457861</v>
      </c>
      <c r="AI24" s="1" t="s">
        <v>19</v>
      </c>
      <c r="AJ24" s="5" t="s">
        <v>166</v>
      </c>
      <c r="AK24" s="6" t="s">
        <v>185</v>
      </c>
      <c r="AL24" s="14">
        <v>5889</v>
      </c>
      <c r="AM24" s="22">
        <v>125412</v>
      </c>
      <c r="AO24" s="1" t="s">
        <v>19</v>
      </c>
      <c r="AP24" s="30" t="s">
        <v>185</v>
      </c>
      <c r="AQ24" s="59">
        <v>0</v>
      </c>
      <c r="AR24" s="21">
        <v>0</v>
      </c>
      <c r="AS24" s="21">
        <v>1</v>
      </c>
      <c r="AT24" s="21">
        <v>6</v>
      </c>
      <c r="AU24" s="21">
        <v>5658</v>
      </c>
      <c r="AV24" s="21">
        <v>138407</v>
      </c>
      <c r="AW24" s="22"/>
      <c r="AY24" s="1" t="s">
        <v>19</v>
      </c>
      <c r="AZ24" s="30" t="s">
        <v>185</v>
      </c>
      <c r="BA24" s="14">
        <v>28</v>
      </c>
      <c r="BB24" s="21">
        <v>1</v>
      </c>
      <c r="BC24" s="21">
        <v>0</v>
      </c>
      <c r="BD24" s="21">
        <v>0</v>
      </c>
      <c r="BE24" s="22">
        <v>0</v>
      </c>
      <c r="BG24" s="1" t="s">
        <v>19</v>
      </c>
      <c r="BH24" s="30" t="s">
        <v>185</v>
      </c>
      <c r="BI24" s="14">
        <v>3002</v>
      </c>
      <c r="BJ24" s="22">
        <v>74087</v>
      </c>
      <c r="BL24" s="121" t="s">
        <v>185</v>
      </c>
      <c r="BM24" s="122" t="s">
        <v>231</v>
      </c>
      <c r="BN24" s="123">
        <v>92.856558698945051</v>
      </c>
    </row>
    <row r="25" spans="1:66" ht="17.100000000000001" customHeight="1" thickBot="1" x14ac:dyDescent="0.25">
      <c r="A25" s="112" t="s">
        <v>7</v>
      </c>
      <c r="B25" s="90">
        <f>BA12</f>
        <v>39</v>
      </c>
      <c r="C25" s="90">
        <f t="shared" si="15"/>
        <v>13996</v>
      </c>
      <c r="D25" s="90">
        <f t="shared" si="15"/>
        <v>294121</v>
      </c>
      <c r="E25" s="91">
        <f t="shared" si="5"/>
        <v>210.14647042012004</v>
      </c>
      <c r="F25" s="90">
        <f t="shared" si="16"/>
        <v>0</v>
      </c>
      <c r="G25" s="90">
        <f t="shared" si="16"/>
        <v>0</v>
      </c>
      <c r="H25" s="90">
        <f t="shared" si="16"/>
        <v>0</v>
      </c>
      <c r="I25" s="90">
        <f t="shared" si="16"/>
        <v>0</v>
      </c>
      <c r="J25" s="90">
        <f t="shared" si="17"/>
        <v>0</v>
      </c>
      <c r="K25" s="90">
        <f t="shared" si="17"/>
        <v>0</v>
      </c>
      <c r="L25" s="90">
        <f t="shared" si="17"/>
        <v>0</v>
      </c>
      <c r="M25" s="90">
        <f t="shared" si="17"/>
        <v>0</v>
      </c>
      <c r="N25" s="90">
        <f t="shared" si="6"/>
        <v>39</v>
      </c>
      <c r="O25" s="90">
        <f t="shared" si="18"/>
        <v>13996</v>
      </c>
      <c r="P25" s="90">
        <f t="shared" si="18"/>
        <v>294121</v>
      </c>
      <c r="Q25" s="91">
        <f t="shared" si="7"/>
        <v>100</v>
      </c>
      <c r="R25" s="91">
        <f t="shared" si="8"/>
        <v>210.14647042012004</v>
      </c>
      <c r="S25" s="91">
        <f t="shared" si="9"/>
        <v>210.14647042012004</v>
      </c>
      <c r="T25" s="92">
        <f t="shared" si="10"/>
        <v>1</v>
      </c>
      <c r="U25" s="90">
        <f>AJ114</f>
        <v>587629</v>
      </c>
      <c r="V25" s="90">
        <f>AJ63</f>
        <v>776061</v>
      </c>
      <c r="W25" s="90">
        <f>AK114</f>
        <v>13866400</v>
      </c>
      <c r="X25" s="90">
        <f>AK63</f>
        <v>19223235</v>
      </c>
      <c r="Y25" s="93">
        <f t="shared" si="11"/>
        <v>13866400</v>
      </c>
      <c r="Z25" s="93">
        <f>IF(ISNUMBER(AG25),W25*AG25," -")</f>
        <v>13866400</v>
      </c>
      <c r="AA25" s="91">
        <f>IF(ISNUMBER(BI12),IF(BI12=0," -",BJ12*10/BI12)," -")</f>
        <v>276.57293233082709</v>
      </c>
      <c r="AB25" s="91">
        <f t="shared" si="12"/>
        <v>210.14647042012004</v>
      </c>
      <c r="AC25" s="139">
        <f>IF(BN12="","-",BN12)</f>
        <v>109.35317090539272</v>
      </c>
      <c r="AD25" s="104">
        <f t="shared" si="13"/>
        <v>358.87179487179486</v>
      </c>
      <c r="AE25" s="18"/>
      <c r="AF25" s="42">
        <f t="shared" si="14"/>
        <v>1</v>
      </c>
      <c r="AG25" s="43">
        <f>IF(ISNUMBER(T25),IF(ISNUMBER(AF25),T25*AF25," -")," -")</f>
        <v>1</v>
      </c>
      <c r="AI25" s="1" t="s">
        <v>20</v>
      </c>
      <c r="AJ25" s="9" t="s">
        <v>166</v>
      </c>
      <c r="AK25" s="10" t="s">
        <v>186</v>
      </c>
      <c r="AL25" s="16">
        <v>7063</v>
      </c>
      <c r="AM25" s="26">
        <v>198112</v>
      </c>
      <c r="AO25" s="1" t="s">
        <v>20</v>
      </c>
      <c r="AP25" s="32" t="s">
        <v>186</v>
      </c>
      <c r="AQ25" s="61">
        <v>1</v>
      </c>
      <c r="AR25" s="25">
        <v>70</v>
      </c>
      <c r="AS25" s="25">
        <v>0</v>
      </c>
      <c r="AT25" s="25">
        <v>0</v>
      </c>
      <c r="AU25" s="25">
        <v>6808</v>
      </c>
      <c r="AV25" s="25">
        <v>190751</v>
      </c>
      <c r="AW25" s="26"/>
      <c r="AY25" s="1" t="s">
        <v>20</v>
      </c>
      <c r="AZ25" s="32" t="s">
        <v>186</v>
      </c>
      <c r="BA25" s="16">
        <v>46</v>
      </c>
      <c r="BB25" s="25">
        <v>1</v>
      </c>
      <c r="BC25" s="25">
        <v>1</v>
      </c>
      <c r="BD25" s="25">
        <v>0</v>
      </c>
      <c r="BE25" s="26">
        <v>0</v>
      </c>
      <c r="BG25" s="1" t="s">
        <v>20</v>
      </c>
      <c r="BH25" s="32" t="s">
        <v>186</v>
      </c>
      <c r="BI25" s="16">
        <v>4706</v>
      </c>
      <c r="BJ25" s="26">
        <v>131685</v>
      </c>
      <c r="BL25" s="130" t="s">
        <v>186</v>
      </c>
      <c r="BM25" s="131" t="s">
        <v>232</v>
      </c>
      <c r="BN25" s="132">
        <v>117.52713823327619</v>
      </c>
    </row>
    <row r="26" spans="1:66" ht="17.100000000000001" customHeight="1" x14ac:dyDescent="0.2">
      <c r="A26" s="112" t="s">
        <v>8</v>
      </c>
      <c r="B26" s="90">
        <f>BA13</f>
        <v>21</v>
      </c>
      <c r="C26" s="90">
        <f t="shared" si="15"/>
        <v>3195</v>
      </c>
      <c r="D26" s="90">
        <f t="shared" si="15"/>
        <v>71373</v>
      </c>
      <c r="E26" s="91">
        <f t="shared" si="5"/>
        <v>223.38967136150234</v>
      </c>
      <c r="F26" s="90">
        <f t="shared" si="16"/>
        <v>0</v>
      </c>
      <c r="G26" s="90">
        <f t="shared" si="16"/>
        <v>0</v>
      </c>
      <c r="H26" s="90">
        <f t="shared" si="16"/>
        <v>0</v>
      </c>
      <c r="I26" s="90">
        <f t="shared" si="16"/>
        <v>0</v>
      </c>
      <c r="J26" s="90">
        <f t="shared" si="17"/>
        <v>1</v>
      </c>
      <c r="K26" s="90">
        <f t="shared" si="17"/>
        <v>4</v>
      </c>
      <c r="L26" s="90">
        <f t="shared" si="17"/>
        <v>0</v>
      </c>
      <c r="M26" s="90">
        <f t="shared" si="17"/>
        <v>0</v>
      </c>
      <c r="N26" s="90">
        <f t="shared" si="6"/>
        <v>21</v>
      </c>
      <c r="O26" s="90">
        <f t="shared" si="18"/>
        <v>3199</v>
      </c>
      <c r="P26" s="90">
        <f t="shared" si="18"/>
        <v>76269</v>
      </c>
      <c r="Q26" s="91">
        <f t="shared" si="7"/>
        <v>100.12519561815337</v>
      </c>
      <c r="R26" s="91">
        <f t="shared" si="8"/>
        <v>223.38967136150234</v>
      </c>
      <c r="S26" s="91">
        <f t="shared" si="9"/>
        <v>238.41512972804</v>
      </c>
      <c r="T26" s="92">
        <f t="shared" si="10"/>
        <v>1.0672612044906167</v>
      </c>
      <c r="U26" s="90">
        <f>AJ115</f>
        <v>1135555</v>
      </c>
      <c r="V26" s="90">
        <f>AJ64</f>
        <v>1373079</v>
      </c>
      <c r="W26" s="90">
        <f>AK115</f>
        <v>24706686</v>
      </c>
      <c r="X26" s="90">
        <f>AK64</f>
        <v>28714863</v>
      </c>
      <c r="Y26" s="93">
        <f t="shared" si="11"/>
        <v>26368487.459331457</v>
      </c>
      <c r="Z26" s="93">
        <f>IF(ISNUMBER(AG26),W26*AG26," -")</f>
        <v>26401499.650203861</v>
      </c>
      <c r="AA26" s="91">
        <f>IF(ISNUMBER(BI13),IF(BI13=0," -",BJ13*10/BI13)," -")</f>
        <v>242.77075503928938</v>
      </c>
      <c r="AB26" s="91">
        <f t="shared" si="12"/>
        <v>238.41512972804</v>
      </c>
      <c r="AC26" s="139">
        <f>IF(BN13="","-",BN13)</f>
        <v>63.06861724046739</v>
      </c>
      <c r="AD26" s="104">
        <f t="shared" si="13"/>
        <v>152.33333333333334</v>
      </c>
      <c r="AE26" s="18"/>
      <c r="AF26" s="42">
        <f t="shared" si="14"/>
        <v>1.0012519561815336</v>
      </c>
      <c r="AG26" s="43">
        <f>IF(ISNUMBER(T26),IF(ISNUMBER(AF26),T26*AF26," -")," -")</f>
        <v>1.0685973687528898</v>
      </c>
      <c r="AI26" s="1" t="s">
        <v>21</v>
      </c>
      <c r="AJ26" s="11" t="s">
        <v>166</v>
      </c>
      <c r="AK26" s="12" t="s">
        <v>187</v>
      </c>
      <c r="AL26" s="17">
        <v>11664</v>
      </c>
      <c r="AM26" s="28">
        <v>310848</v>
      </c>
      <c r="AO26" s="1" t="s">
        <v>21</v>
      </c>
      <c r="AP26" s="33" t="s">
        <v>187</v>
      </c>
      <c r="AQ26" s="62">
        <v>2</v>
      </c>
      <c r="AR26" s="27">
        <v>6</v>
      </c>
      <c r="AS26" s="27">
        <v>0</v>
      </c>
      <c r="AT26" s="27">
        <v>0</v>
      </c>
      <c r="AU26" s="27">
        <v>11670</v>
      </c>
      <c r="AV26" s="27">
        <v>327904</v>
      </c>
      <c r="AW26" s="28"/>
      <c r="AY26" s="1" t="s">
        <v>21</v>
      </c>
      <c r="AZ26" s="33" t="s">
        <v>187</v>
      </c>
      <c r="BA26" s="17">
        <v>47</v>
      </c>
      <c r="BB26" s="27">
        <v>0</v>
      </c>
      <c r="BC26" s="27">
        <v>0</v>
      </c>
      <c r="BD26" s="27">
        <v>0</v>
      </c>
      <c r="BE26" s="28">
        <v>0</v>
      </c>
      <c r="BG26" s="1" t="s">
        <v>21</v>
      </c>
      <c r="BH26" s="33" t="s">
        <v>187</v>
      </c>
      <c r="BI26" s="17">
        <v>8964</v>
      </c>
      <c r="BJ26" s="28">
        <v>233754</v>
      </c>
      <c r="BL26" s="118" t="s">
        <v>187</v>
      </c>
      <c r="BM26" s="119" t="s">
        <v>233</v>
      </c>
      <c r="BN26" s="120">
        <v>152.0414776623804</v>
      </c>
    </row>
    <row r="27" spans="1:66" ht="17.100000000000001" customHeight="1" x14ac:dyDescent="0.2">
      <c r="A27" s="112" t="s">
        <v>9</v>
      </c>
      <c r="B27" s="90">
        <f>BA14</f>
        <v>42</v>
      </c>
      <c r="C27" s="90">
        <f t="shared" si="15"/>
        <v>11140</v>
      </c>
      <c r="D27" s="90">
        <f t="shared" si="15"/>
        <v>248305</v>
      </c>
      <c r="E27" s="91">
        <f t="shared" si="5"/>
        <v>222.89497307001795</v>
      </c>
      <c r="F27" s="90">
        <f t="shared" si="16"/>
        <v>0</v>
      </c>
      <c r="G27" s="90">
        <f t="shared" si="16"/>
        <v>1</v>
      </c>
      <c r="H27" s="90">
        <f t="shared" si="16"/>
        <v>0</v>
      </c>
      <c r="I27" s="90">
        <f t="shared" si="16"/>
        <v>0</v>
      </c>
      <c r="J27" s="90">
        <f t="shared" si="17"/>
        <v>3</v>
      </c>
      <c r="K27" s="90">
        <f t="shared" si="17"/>
        <v>25</v>
      </c>
      <c r="L27" s="90">
        <f t="shared" si="17"/>
        <v>1</v>
      </c>
      <c r="M27" s="90">
        <f t="shared" si="17"/>
        <v>1</v>
      </c>
      <c r="N27" s="90">
        <f t="shared" si="6"/>
        <v>41</v>
      </c>
      <c r="O27" s="90">
        <f t="shared" si="18"/>
        <v>11079</v>
      </c>
      <c r="P27" s="90">
        <f t="shared" si="18"/>
        <v>225764</v>
      </c>
      <c r="Q27" s="91">
        <f t="shared" si="7"/>
        <v>99.452423698384194</v>
      </c>
      <c r="R27" s="91">
        <f t="shared" si="8"/>
        <v>222.89497307001795</v>
      </c>
      <c r="S27" s="91">
        <f t="shared" si="9"/>
        <v>203.77651412582364</v>
      </c>
      <c r="T27" s="92">
        <f t="shared" si="10"/>
        <v>0.91422660331514682</v>
      </c>
      <c r="U27" s="90">
        <f>AJ116</f>
        <v>828591</v>
      </c>
      <c r="V27" s="90">
        <f>AJ65</f>
        <v>958701</v>
      </c>
      <c r="W27" s="90">
        <f>AK116</f>
        <v>16499570</v>
      </c>
      <c r="X27" s="90">
        <f>AK65</f>
        <v>19040599</v>
      </c>
      <c r="Y27" s="93">
        <f t="shared" si="11"/>
        <v>15084345.837260498</v>
      </c>
      <c r="Z27" s="93">
        <f>IF(ISNUMBER(AG27),W27*AG27," -")</f>
        <v>15001747.534201888</v>
      </c>
      <c r="AA27" s="91">
        <f>IF(ISNUMBER(BI14),IF(BI14=0," -",BJ14*10/BI14)," -")</f>
        <v>236.6614906832298</v>
      </c>
      <c r="AB27" s="91">
        <f t="shared" si="12"/>
        <v>203.77651412582364</v>
      </c>
      <c r="AC27" s="139">
        <f>IF(BN14="","-",BN14)</f>
        <v>91.635772491539484</v>
      </c>
      <c r="AD27" s="104">
        <f t="shared" si="13"/>
        <v>270.21951219512198</v>
      </c>
      <c r="AE27" s="18"/>
      <c r="AF27" s="42">
        <f t="shared" si="14"/>
        <v>0.99452423698384196</v>
      </c>
      <c r="AG27" s="43">
        <f>IF(ISNUMBER(T27),IF(ISNUMBER(AF27),T27*AF27," -")," -")</f>
        <v>0.90922051509232593</v>
      </c>
      <c r="AI27" s="1" t="s">
        <v>22</v>
      </c>
      <c r="AJ27" s="5" t="s">
        <v>166</v>
      </c>
      <c r="AK27" s="6" t="s">
        <v>188</v>
      </c>
      <c r="AL27" s="14">
        <v>17345</v>
      </c>
      <c r="AM27" s="22">
        <v>591402</v>
      </c>
      <c r="AO27" s="1" t="s">
        <v>22</v>
      </c>
      <c r="AP27" s="30" t="s">
        <v>188</v>
      </c>
      <c r="AQ27" s="59">
        <v>2</v>
      </c>
      <c r="AR27" s="21">
        <v>76</v>
      </c>
      <c r="AS27" s="21">
        <v>2</v>
      </c>
      <c r="AT27" s="21">
        <v>28</v>
      </c>
      <c r="AU27" s="21">
        <v>13587</v>
      </c>
      <c r="AV27" s="21">
        <v>473275</v>
      </c>
      <c r="AW27" s="22"/>
      <c r="AY27" s="1" t="s">
        <v>22</v>
      </c>
      <c r="AZ27" s="30" t="s">
        <v>188</v>
      </c>
      <c r="BA27" s="14">
        <v>68</v>
      </c>
      <c r="BB27" s="21">
        <v>0</v>
      </c>
      <c r="BC27" s="21">
        <v>0</v>
      </c>
      <c r="BD27" s="21">
        <v>0</v>
      </c>
      <c r="BE27" s="22">
        <v>1</v>
      </c>
      <c r="BG27" s="1" t="s">
        <v>22</v>
      </c>
      <c r="BH27" s="30" t="s">
        <v>188</v>
      </c>
      <c r="BI27" s="14">
        <v>6275</v>
      </c>
      <c r="BJ27" s="22">
        <v>152946</v>
      </c>
      <c r="BL27" s="121" t="s">
        <v>188</v>
      </c>
      <c r="BM27" s="122" t="s">
        <v>234</v>
      </c>
      <c r="BN27" s="123">
        <v>110.55048068028319</v>
      </c>
    </row>
    <row r="28" spans="1:66" ht="17.100000000000001" customHeight="1" x14ac:dyDescent="0.2">
      <c r="A28" s="112" t="s">
        <v>10</v>
      </c>
      <c r="B28" s="90">
        <f>BA15</f>
        <v>49</v>
      </c>
      <c r="C28" s="90">
        <f t="shared" si="15"/>
        <v>18062</v>
      </c>
      <c r="D28" s="90">
        <f t="shared" si="15"/>
        <v>242666</v>
      </c>
      <c r="E28" s="91">
        <f t="shared" si="5"/>
        <v>134.35167755508803</v>
      </c>
      <c r="F28" s="90">
        <f t="shared" si="16"/>
        <v>0</v>
      </c>
      <c r="G28" s="90">
        <f t="shared" si="16"/>
        <v>0</v>
      </c>
      <c r="H28" s="90">
        <f t="shared" si="16"/>
        <v>0</v>
      </c>
      <c r="I28" s="90">
        <f t="shared" si="16"/>
        <v>0</v>
      </c>
      <c r="J28" s="90">
        <f t="shared" si="17"/>
        <v>0</v>
      </c>
      <c r="K28" s="90">
        <f t="shared" si="17"/>
        <v>0</v>
      </c>
      <c r="L28" s="90">
        <f t="shared" si="17"/>
        <v>1</v>
      </c>
      <c r="M28" s="90">
        <f t="shared" si="17"/>
        <v>1</v>
      </c>
      <c r="N28" s="90">
        <f t="shared" si="6"/>
        <v>49</v>
      </c>
      <c r="O28" s="90">
        <f t="shared" si="18"/>
        <v>18061</v>
      </c>
      <c r="P28" s="90">
        <f t="shared" si="18"/>
        <v>242924</v>
      </c>
      <c r="Q28" s="91">
        <f t="shared" si="7"/>
        <v>99.994463514560962</v>
      </c>
      <c r="R28" s="91">
        <f t="shared" si="8"/>
        <v>134.35167755508803</v>
      </c>
      <c r="S28" s="91">
        <f t="shared" si="9"/>
        <v>134.50196556115387</v>
      </c>
      <c r="T28" s="92">
        <f t="shared" si="10"/>
        <v>1.0011186165204689</v>
      </c>
      <c r="U28" s="90">
        <f>AJ117</f>
        <v>811218</v>
      </c>
      <c r="V28" s="90">
        <f>AJ66</f>
        <v>977675</v>
      </c>
      <c r="W28" s="90">
        <f>AK117</f>
        <v>14887051</v>
      </c>
      <c r="X28" s="90">
        <f>AK66</f>
        <v>17490470</v>
      </c>
      <c r="Y28" s="93">
        <f t="shared" si="11"/>
        <v>14903703.901189663</v>
      </c>
      <c r="Z28" s="93">
        <f>IF(ISNUMBER(AG28),W28*AG28," -")</f>
        <v>14902878.759793295</v>
      </c>
      <c r="AA28" s="91">
        <f>IF(ISNUMBER(BI15),IF(BI15=0," -",BJ15*10/BI15)," -")</f>
        <v>221.75499334221038</v>
      </c>
      <c r="AB28" s="91">
        <f t="shared" si="12"/>
        <v>134.50196556115387</v>
      </c>
      <c r="AC28" s="139">
        <f>IF(BN15="","-",BN15)</f>
        <v>92.213692061936655</v>
      </c>
      <c r="AD28" s="104">
        <f t="shared" si="13"/>
        <v>368.59183673469386</v>
      </c>
      <c r="AE28" s="18"/>
      <c r="AF28" s="42">
        <f t="shared" si="14"/>
        <v>0.99994463514560961</v>
      </c>
      <c r="AG28" s="43">
        <f>IF(ISNUMBER(T28),IF(ISNUMBER(AF28),T28*AF28," -")," -")</f>
        <v>1.0010631897340376</v>
      </c>
      <c r="AI28" s="1" t="s">
        <v>23</v>
      </c>
      <c r="AJ28" s="5" t="s">
        <v>166</v>
      </c>
      <c r="AK28" s="6" t="s">
        <v>189</v>
      </c>
      <c r="AL28" s="14">
        <v>21419</v>
      </c>
      <c r="AM28" s="22">
        <v>489738</v>
      </c>
      <c r="AO28" s="1" t="s">
        <v>23</v>
      </c>
      <c r="AP28" s="30" t="s">
        <v>189</v>
      </c>
      <c r="AQ28" s="59">
        <v>6</v>
      </c>
      <c r="AR28" s="21">
        <v>209</v>
      </c>
      <c r="AS28" s="21">
        <v>2</v>
      </c>
      <c r="AT28" s="21">
        <v>494</v>
      </c>
      <c r="AU28" s="21">
        <v>21013</v>
      </c>
      <c r="AV28" s="21">
        <v>495597</v>
      </c>
      <c r="AW28" s="22"/>
      <c r="AY28" s="1" t="s">
        <v>23</v>
      </c>
      <c r="AZ28" s="30" t="s">
        <v>189</v>
      </c>
      <c r="BA28" s="14">
        <v>73</v>
      </c>
      <c r="BB28" s="21">
        <v>0</v>
      </c>
      <c r="BC28" s="21">
        <v>1</v>
      </c>
      <c r="BD28" s="21">
        <v>0</v>
      </c>
      <c r="BE28" s="22">
        <v>0</v>
      </c>
      <c r="BG28" s="1" t="s">
        <v>23</v>
      </c>
      <c r="BH28" s="30" t="s">
        <v>189</v>
      </c>
      <c r="BI28" s="14">
        <v>12987</v>
      </c>
      <c r="BJ28" s="22">
        <v>290392</v>
      </c>
      <c r="BL28" s="121" t="s">
        <v>189</v>
      </c>
      <c r="BM28" s="122" t="s">
        <v>235</v>
      </c>
      <c r="BN28" s="123">
        <v>81.520475404383305</v>
      </c>
    </row>
    <row r="29" spans="1:66" ht="17.100000000000001" customHeight="1" x14ac:dyDescent="0.2">
      <c r="A29" s="112"/>
      <c r="B29" s="90"/>
      <c r="C29" s="90"/>
      <c r="D29" s="90"/>
      <c r="E29" s="93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3"/>
      <c r="R29" s="93"/>
      <c r="S29" s="93"/>
      <c r="T29" s="93"/>
      <c r="U29" s="90"/>
      <c r="V29" s="90"/>
      <c r="W29" s="90"/>
      <c r="X29" s="94"/>
      <c r="Y29" s="96"/>
      <c r="Z29" s="96"/>
      <c r="AA29" s="96"/>
      <c r="AB29" s="96"/>
      <c r="AC29" s="139"/>
      <c r="AD29" s="105"/>
      <c r="AE29" s="18"/>
      <c r="AF29" s="40"/>
      <c r="AG29" s="41"/>
      <c r="AI29" s="1" t="s">
        <v>24</v>
      </c>
      <c r="AJ29" s="5" t="s">
        <v>166</v>
      </c>
      <c r="AK29" s="6" t="s">
        <v>190</v>
      </c>
      <c r="AL29" s="14">
        <v>11314</v>
      </c>
      <c r="AM29" s="22">
        <v>188638</v>
      </c>
      <c r="AO29" s="1" t="s">
        <v>24</v>
      </c>
      <c r="AP29" s="30" t="s">
        <v>190</v>
      </c>
      <c r="AQ29" s="59">
        <v>2</v>
      </c>
      <c r="AR29" s="21">
        <v>2</v>
      </c>
      <c r="AS29" s="21">
        <v>1</v>
      </c>
      <c r="AT29" s="21">
        <v>1</v>
      </c>
      <c r="AU29" s="21">
        <v>11315</v>
      </c>
      <c r="AV29" s="21">
        <v>184178</v>
      </c>
      <c r="AW29" s="22"/>
      <c r="AY29" s="1" t="s">
        <v>24</v>
      </c>
      <c r="AZ29" s="30" t="s">
        <v>190</v>
      </c>
      <c r="BA29" s="14">
        <v>27</v>
      </c>
      <c r="BB29" s="21">
        <v>0</v>
      </c>
      <c r="BC29" s="21">
        <v>0</v>
      </c>
      <c r="BD29" s="21">
        <v>0</v>
      </c>
      <c r="BE29" s="22">
        <v>0</v>
      </c>
      <c r="BG29" s="1" t="s">
        <v>24</v>
      </c>
      <c r="BH29" s="30" t="s">
        <v>190</v>
      </c>
      <c r="BI29" s="14">
        <v>3259</v>
      </c>
      <c r="BJ29" s="22">
        <v>90966</v>
      </c>
      <c r="BL29" s="121" t="s">
        <v>190</v>
      </c>
      <c r="BM29" s="122" t="s">
        <v>236</v>
      </c>
      <c r="BN29" s="123">
        <v>105.43076562407538</v>
      </c>
    </row>
    <row r="30" spans="1:66" ht="17.100000000000001" customHeight="1" thickBot="1" x14ac:dyDescent="0.25">
      <c r="A30" s="112" t="s">
        <v>11</v>
      </c>
      <c r="B30" s="90">
        <f>BA16</f>
        <v>13</v>
      </c>
      <c r="C30" s="90">
        <f t="shared" ref="C30:D34" si="19">AL16</f>
        <v>2720</v>
      </c>
      <c r="D30" s="90">
        <f t="shared" si="19"/>
        <v>83616</v>
      </c>
      <c r="E30" s="91">
        <f t="shared" si="5"/>
        <v>307.41176470588238</v>
      </c>
      <c r="F30" s="90">
        <f t="shared" ref="F30:I34" si="20">BB16</f>
        <v>0</v>
      </c>
      <c r="G30" s="90">
        <f t="shared" si="20"/>
        <v>0</v>
      </c>
      <c r="H30" s="90">
        <f t="shared" si="20"/>
        <v>0</v>
      </c>
      <c r="I30" s="90">
        <f t="shared" si="20"/>
        <v>0</v>
      </c>
      <c r="J30" s="90">
        <f t="shared" ref="J30:M34" si="21">AQ16</f>
        <v>0</v>
      </c>
      <c r="K30" s="90">
        <f t="shared" si="21"/>
        <v>0</v>
      </c>
      <c r="L30" s="90">
        <f t="shared" si="21"/>
        <v>0</v>
      </c>
      <c r="M30" s="90">
        <f t="shared" si="21"/>
        <v>0</v>
      </c>
      <c r="N30" s="90">
        <f t="shared" si="6"/>
        <v>13</v>
      </c>
      <c r="O30" s="90">
        <f t="shared" ref="O30:P34" si="22">AU16</f>
        <v>2720</v>
      </c>
      <c r="P30" s="90">
        <f t="shared" si="22"/>
        <v>73009</v>
      </c>
      <c r="Q30" s="91">
        <f t="shared" si="7"/>
        <v>100</v>
      </c>
      <c r="R30" s="91">
        <f t="shared" si="8"/>
        <v>307.41176470588238</v>
      </c>
      <c r="S30" s="91">
        <f t="shared" si="9"/>
        <v>268.41544117647061</v>
      </c>
      <c r="T30" s="92">
        <f t="shared" si="10"/>
        <v>0.87314628779181014</v>
      </c>
      <c r="U30" s="90">
        <f>AJ118</f>
        <v>3260620</v>
      </c>
      <c r="V30" s="90">
        <f>AJ67</f>
        <v>3427726</v>
      </c>
      <c r="W30" s="90">
        <f>AK118</f>
        <v>71139099</v>
      </c>
      <c r="X30" s="90">
        <f>AK67</f>
        <v>74345677</v>
      </c>
      <c r="Y30" s="93">
        <f t="shared" si="11"/>
        <v>62114840.208704069</v>
      </c>
      <c r="Z30" s="93">
        <f>IF(ISNUMBER(AG30),W30*AG30," -")</f>
        <v>62114840.208704069</v>
      </c>
      <c r="AA30" s="91">
        <f>IF(ISNUMBER(BI16),IF(BI16=0," -",BJ16*10/BI16)," -")</f>
        <v>269.52808988764048</v>
      </c>
      <c r="AB30" s="91">
        <f t="shared" si="12"/>
        <v>268.41544117647061</v>
      </c>
      <c r="AC30" s="139">
        <f>IF(BN16="","-",BN16)</f>
        <v>120.50292373061015</v>
      </c>
      <c r="AD30" s="104">
        <f t="shared" si="13"/>
        <v>209.23076923076923</v>
      </c>
      <c r="AE30" s="18"/>
      <c r="AF30" s="42">
        <f t="shared" si="14"/>
        <v>1</v>
      </c>
      <c r="AG30" s="43">
        <f>IF(ISNUMBER(T30),IF(ISNUMBER(AF30),T30*AF30," -")," -")</f>
        <v>0.87314628779181014</v>
      </c>
      <c r="AI30" s="1" t="s">
        <v>25</v>
      </c>
      <c r="AJ30" s="7" t="s">
        <v>166</v>
      </c>
      <c r="AK30" s="8" t="s">
        <v>191</v>
      </c>
      <c r="AL30" s="15">
        <v>4463</v>
      </c>
      <c r="AM30" s="24">
        <v>116010</v>
      </c>
      <c r="AO30" s="1" t="s">
        <v>25</v>
      </c>
      <c r="AP30" s="31" t="s">
        <v>191</v>
      </c>
      <c r="AQ30" s="60">
        <v>2</v>
      </c>
      <c r="AR30" s="23">
        <v>29</v>
      </c>
      <c r="AS30" s="23">
        <v>0</v>
      </c>
      <c r="AT30" s="23">
        <v>0</v>
      </c>
      <c r="AU30" s="23">
        <v>4492</v>
      </c>
      <c r="AV30" s="23">
        <v>123338</v>
      </c>
      <c r="AW30" s="24"/>
      <c r="AY30" s="1" t="s">
        <v>25</v>
      </c>
      <c r="AZ30" s="31" t="s">
        <v>191</v>
      </c>
      <c r="BA30" s="15">
        <v>27</v>
      </c>
      <c r="BB30" s="23">
        <v>0</v>
      </c>
      <c r="BC30" s="23">
        <v>0</v>
      </c>
      <c r="BD30" s="23">
        <v>0</v>
      </c>
      <c r="BE30" s="24">
        <v>0</v>
      </c>
      <c r="BG30" s="1" t="s">
        <v>25</v>
      </c>
      <c r="BH30" s="31" t="s">
        <v>191</v>
      </c>
      <c r="BI30" s="15">
        <v>2610</v>
      </c>
      <c r="BJ30" s="24">
        <v>80243</v>
      </c>
      <c r="BL30" s="124" t="s">
        <v>191</v>
      </c>
      <c r="BM30" s="125" t="s">
        <v>237</v>
      </c>
      <c r="BN30" s="126">
        <v>77.062031158122437</v>
      </c>
    </row>
    <row r="31" spans="1:66" ht="17.100000000000001" customHeight="1" x14ac:dyDescent="0.2">
      <c r="A31" s="112" t="s">
        <v>12</v>
      </c>
      <c r="B31" s="90">
        <f>BA17</f>
        <v>42</v>
      </c>
      <c r="C31" s="90">
        <f t="shared" si="19"/>
        <v>9135</v>
      </c>
      <c r="D31" s="90">
        <f t="shared" si="19"/>
        <v>241219</v>
      </c>
      <c r="E31" s="91">
        <f t="shared" si="5"/>
        <v>264.06020799124246</v>
      </c>
      <c r="F31" s="90">
        <f t="shared" si="20"/>
        <v>0</v>
      </c>
      <c r="G31" s="90">
        <f t="shared" si="20"/>
        <v>1</v>
      </c>
      <c r="H31" s="90">
        <f t="shared" si="20"/>
        <v>0</v>
      </c>
      <c r="I31" s="90">
        <f t="shared" si="20"/>
        <v>0</v>
      </c>
      <c r="J31" s="90">
        <f t="shared" si="21"/>
        <v>0</v>
      </c>
      <c r="K31" s="90">
        <f t="shared" si="21"/>
        <v>0</v>
      </c>
      <c r="L31" s="90">
        <f t="shared" si="21"/>
        <v>0</v>
      </c>
      <c r="M31" s="90">
        <f t="shared" si="21"/>
        <v>0</v>
      </c>
      <c r="N31" s="90">
        <f t="shared" si="6"/>
        <v>41</v>
      </c>
      <c r="O31" s="90">
        <f t="shared" si="22"/>
        <v>8775</v>
      </c>
      <c r="P31" s="90">
        <f t="shared" si="22"/>
        <v>229401</v>
      </c>
      <c r="Q31" s="91">
        <f t="shared" si="7"/>
        <v>96.059113300492612</v>
      </c>
      <c r="R31" s="91">
        <f t="shared" si="8"/>
        <v>264.06020799124246</v>
      </c>
      <c r="S31" s="91">
        <f t="shared" si="9"/>
        <v>261.42564102564103</v>
      </c>
      <c r="T31" s="92">
        <f t="shared" si="10"/>
        <v>0.99002285506914089</v>
      </c>
      <c r="U31" s="90">
        <f>AJ119</f>
        <v>3492024</v>
      </c>
      <c r="V31" s="90">
        <f>AJ68</f>
        <v>3541336</v>
      </c>
      <c r="W31" s="90">
        <f>AK119</f>
        <v>80278491</v>
      </c>
      <c r="X31" s="90">
        <f>AK68</f>
        <v>81147116</v>
      </c>
      <c r="Y31" s="93">
        <f t="shared" si="11"/>
        <v>79477540.860462338</v>
      </c>
      <c r="Z31" s="93">
        <f>IF(ISNUMBER(AG31),W31*AG31," -")</f>
        <v>76345421.023596823</v>
      </c>
      <c r="AA31" s="91">
        <f>IF(ISNUMBER(BI17),IF(BI17=0," -",BJ17*10/BI17)," -")</f>
        <v>268.26273696682466</v>
      </c>
      <c r="AB31" s="91">
        <f t="shared" si="12"/>
        <v>261.42564102564103</v>
      </c>
      <c r="AC31" s="139">
        <f>IF(BN17="","-",BN17)</f>
        <v>59.557178409990144</v>
      </c>
      <c r="AD31" s="104">
        <f t="shared" si="13"/>
        <v>214.02439024390245</v>
      </c>
      <c r="AE31" s="18"/>
      <c r="AF31" s="42">
        <f t="shared" si="14"/>
        <v>0.96059113300492616</v>
      </c>
      <c r="AG31" s="43">
        <f>IF(ISNUMBER(T31),IF(ISNUMBER(AF31),T31*AF31," -")," -")</f>
        <v>0.95100717605163787</v>
      </c>
      <c r="AI31" s="1" t="s">
        <v>26</v>
      </c>
      <c r="AJ31" s="3" t="s">
        <v>166</v>
      </c>
      <c r="AK31" s="4" t="s">
        <v>192</v>
      </c>
      <c r="AL31" s="13">
        <v>18506</v>
      </c>
      <c r="AM31" s="20">
        <v>596036</v>
      </c>
      <c r="AO31" s="1" t="s">
        <v>26</v>
      </c>
      <c r="AP31" s="29" t="s">
        <v>192</v>
      </c>
      <c r="AQ31" s="58">
        <v>3</v>
      </c>
      <c r="AR31" s="19">
        <v>27</v>
      </c>
      <c r="AS31" s="19">
        <v>1</v>
      </c>
      <c r="AT31" s="19">
        <v>6</v>
      </c>
      <c r="AU31" s="19">
        <v>18527</v>
      </c>
      <c r="AV31" s="19">
        <v>603833</v>
      </c>
      <c r="AW31" s="20"/>
      <c r="AY31" s="1" t="s">
        <v>26</v>
      </c>
      <c r="AZ31" s="29" t="s">
        <v>192</v>
      </c>
      <c r="BA31" s="13">
        <v>18</v>
      </c>
      <c r="BB31" s="19">
        <v>0</v>
      </c>
      <c r="BC31" s="19">
        <v>0</v>
      </c>
      <c r="BD31" s="19">
        <v>0</v>
      </c>
      <c r="BE31" s="20">
        <v>0</v>
      </c>
      <c r="BG31" s="1" t="s">
        <v>26</v>
      </c>
      <c r="BH31" s="29" t="s">
        <v>192</v>
      </c>
      <c r="BI31" s="13">
        <v>2552</v>
      </c>
      <c r="BJ31" s="20">
        <v>70236</v>
      </c>
      <c r="BL31" s="127" t="s">
        <v>192</v>
      </c>
      <c r="BM31" s="128" t="s">
        <v>238</v>
      </c>
      <c r="BN31" s="129">
        <v>143.58605382719423</v>
      </c>
    </row>
    <row r="32" spans="1:66" ht="17.100000000000001" customHeight="1" x14ac:dyDescent="0.2">
      <c r="A32" s="112" t="s">
        <v>13</v>
      </c>
      <c r="B32" s="90">
        <f>BA18</f>
        <v>55</v>
      </c>
      <c r="C32" s="90">
        <f t="shared" si="19"/>
        <v>34842</v>
      </c>
      <c r="D32" s="90">
        <f t="shared" si="19"/>
        <v>796292</v>
      </c>
      <c r="E32" s="91">
        <f t="shared" si="5"/>
        <v>228.54371161242179</v>
      </c>
      <c r="F32" s="90">
        <f t="shared" si="20"/>
        <v>0</v>
      </c>
      <c r="G32" s="90">
        <f t="shared" si="20"/>
        <v>0</v>
      </c>
      <c r="H32" s="90">
        <f t="shared" si="20"/>
        <v>0</v>
      </c>
      <c r="I32" s="90">
        <f t="shared" si="20"/>
        <v>1</v>
      </c>
      <c r="J32" s="90">
        <f t="shared" si="21"/>
        <v>1</v>
      </c>
      <c r="K32" s="90">
        <f t="shared" si="21"/>
        <v>1</v>
      </c>
      <c r="L32" s="90">
        <f t="shared" si="21"/>
        <v>2</v>
      </c>
      <c r="M32" s="90">
        <f t="shared" si="21"/>
        <v>336</v>
      </c>
      <c r="N32" s="90">
        <f t="shared" si="6"/>
        <v>54</v>
      </c>
      <c r="O32" s="90">
        <f t="shared" si="22"/>
        <v>34177</v>
      </c>
      <c r="P32" s="90">
        <f t="shared" si="22"/>
        <v>835309</v>
      </c>
      <c r="Q32" s="91">
        <f t="shared" si="7"/>
        <v>98.091383961885086</v>
      </c>
      <c r="R32" s="91">
        <f t="shared" si="8"/>
        <v>228.54371161242179</v>
      </c>
      <c r="S32" s="91">
        <f t="shared" si="9"/>
        <v>244.40676478333381</v>
      </c>
      <c r="T32" s="92">
        <f t="shared" si="10"/>
        <v>1.0694092743090369</v>
      </c>
      <c r="U32" s="90">
        <f>AJ120</f>
        <v>8327033</v>
      </c>
      <c r="V32" s="90">
        <f>AJ69</f>
        <v>8354131</v>
      </c>
      <c r="W32" s="90">
        <f>AK120</f>
        <v>295702537</v>
      </c>
      <c r="X32" s="90">
        <f>AK69</f>
        <v>296525115</v>
      </c>
      <c r="Y32" s="93">
        <f t="shared" si="11"/>
        <v>316227035.50451112</v>
      </c>
      <c r="Z32" s="93">
        <f>IF(ISNUMBER(AG32),W32*AG32," -")</f>
        <v>310191475.58801669</v>
      </c>
      <c r="AA32" s="91">
        <f>IF(ISNUMBER(BI18),IF(BI18=0," -",BJ18*10/BI18)," -")</f>
        <v>311.65744550054382</v>
      </c>
      <c r="AB32" s="91">
        <f t="shared" si="12"/>
        <v>244.40676478333381</v>
      </c>
      <c r="AC32" s="139">
        <f>IF(BN18="","-",BN18)</f>
        <v>118.11696238311596</v>
      </c>
      <c r="AD32" s="104">
        <f t="shared" si="13"/>
        <v>632.90740740740739</v>
      </c>
      <c r="AE32" s="18"/>
      <c r="AF32" s="42">
        <f t="shared" si="14"/>
        <v>0.98091383961885081</v>
      </c>
      <c r="AG32" s="43">
        <f>IF(ISNUMBER(T32),IF(ISNUMBER(AF32),T32*AF32," -")," -")</f>
        <v>1.0489983573864863</v>
      </c>
      <c r="AI32" s="1" t="s">
        <v>27</v>
      </c>
      <c r="AJ32" s="5" t="s">
        <v>166</v>
      </c>
      <c r="AK32" s="6" t="s">
        <v>193</v>
      </c>
      <c r="AL32" s="14">
        <v>5532</v>
      </c>
      <c r="AM32" s="22">
        <v>124617</v>
      </c>
      <c r="AO32" s="1" t="s">
        <v>27</v>
      </c>
      <c r="AP32" s="30" t="s">
        <v>193</v>
      </c>
      <c r="AQ32" s="59">
        <v>0</v>
      </c>
      <c r="AR32" s="21">
        <v>0</v>
      </c>
      <c r="AS32" s="21">
        <v>2</v>
      </c>
      <c r="AT32" s="21">
        <v>18</v>
      </c>
      <c r="AU32" s="21">
        <v>5162</v>
      </c>
      <c r="AV32" s="21">
        <v>141389</v>
      </c>
      <c r="AW32" s="22"/>
      <c r="AY32" s="1" t="s">
        <v>27</v>
      </c>
      <c r="AZ32" s="30" t="s">
        <v>193</v>
      </c>
      <c r="BA32" s="14">
        <v>12</v>
      </c>
      <c r="BB32" s="21">
        <v>0</v>
      </c>
      <c r="BC32" s="21">
        <v>0</v>
      </c>
      <c r="BD32" s="21">
        <v>0</v>
      </c>
      <c r="BE32" s="22">
        <v>1</v>
      </c>
      <c r="BG32" s="1" t="s">
        <v>27</v>
      </c>
      <c r="BH32" s="30" t="s">
        <v>193</v>
      </c>
      <c r="BI32" s="14">
        <v>760</v>
      </c>
      <c r="BJ32" s="22">
        <v>20937</v>
      </c>
      <c r="BL32" s="121" t="s">
        <v>193</v>
      </c>
      <c r="BM32" s="122" t="s">
        <v>239</v>
      </c>
      <c r="BN32" s="123">
        <v>119.70795820597155</v>
      </c>
    </row>
    <row r="33" spans="1:66" ht="17.100000000000001" customHeight="1" x14ac:dyDescent="0.2">
      <c r="A33" s="112" t="s">
        <v>14</v>
      </c>
      <c r="B33" s="90">
        <f>BA19</f>
        <v>2</v>
      </c>
      <c r="C33" s="90">
        <f t="shared" si="19"/>
        <v>1418</v>
      </c>
      <c r="D33" s="90">
        <f t="shared" si="19"/>
        <v>15800</v>
      </c>
      <c r="E33" s="91">
        <f t="shared" si="5"/>
        <v>111.42454160789845</v>
      </c>
      <c r="F33" s="90">
        <f t="shared" si="20"/>
        <v>0</v>
      </c>
      <c r="G33" s="90">
        <f t="shared" si="20"/>
        <v>0</v>
      </c>
      <c r="H33" s="90">
        <f t="shared" si="20"/>
        <v>0</v>
      </c>
      <c r="I33" s="90">
        <f t="shared" si="20"/>
        <v>0</v>
      </c>
      <c r="J33" s="90">
        <f t="shared" si="21"/>
        <v>0</v>
      </c>
      <c r="K33" s="90">
        <f t="shared" si="21"/>
        <v>0</v>
      </c>
      <c r="L33" s="90">
        <f t="shared" si="21"/>
        <v>0</v>
      </c>
      <c r="M33" s="90">
        <f t="shared" si="21"/>
        <v>0</v>
      </c>
      <c r="N33" s="90">
        <f t="shared" si="6"/>
        <v>2</v>
      </c>
      <c r="O33" s="90">
        <f t="shared" si="22"/>
        <v>1418</v>
      </c>
      <c r="P33" s="90">
        <f t="shared" si="22"/>
        <v>17600</v>
      </c>
      <c r="Q33" s="91">
        <f t="shared" si="7"/>
        <v>100</v>
      </c>
      <c r="R33" s="91">
        <f t="shared" si="8"/>
        <v>111.42454160789845</v>
      </c>
      <c r="S33" s="91">
        <f t="shared" si="9"/>
        <v>124.11847672778562</v>
      </c>
      <c r="T33" s="92">
        <f t="shared" si="10"/>
        <v>1.1139240506329116</v>
      </c>
      <c r="U33" s="90">
        <f>AJ121</f>
        <v>4630185</v>
      </c>
      <c r="V33" s="90">
        <f>AJ70</f>
        <v>4698186</v>
      </c>
      <c r="W33" s="90">
        <f>AK121</f>
        <v>112529340</v>
      </c>
      <c r="X33" s="90">
        <f>AK70</f>
        <v>114136677</v>
      </c>
      <c r="Y33" s="93">
        <f t="shared" si="11"/>
        <v>125349138.22784811</v>
      </c>
      <c r="Z33" s="93">
        <f>IF(ISNUMBER(AG33),W33*AG33," -")</f>
        <v>125349138.22784811</v>
      </c>
      <c r="AA33" s="91">
        <f>IF(ISNUMBER(BI19),IF(BI19=0," -",BJ19*10/BI19)," -")</f>
        <v>124.11847672778562</v>
      </c>
      <c r="AB33" s="91">
        <f t="shared" si="12"/>
        <v>124.11847672778562</v>
      </c>
      <c r="AC33" s="139">
        <f>IF(BN19="","-",BN19)</f>
        <v>216.65993347028942</v>
      </c>
      <c r="AD33" s="104">
        <f t="shared" si="13"/>
        <v>709</v>
      </c>
      <c r="AE33" s="18"/>
      <c r="AF33" s="42">
        <f t="shared" si="14"/>
        <v>1</v>
      </c>
      <c r="AG33" s="43">
        <f>IF(ISNUMBER(T33),IF(ISNUMBER(AF33),T33*AF33," -")," -")</f>
        <v>1.1139240506329116</v>
      </c>
      <c r="AI33" s="1" t="s">
        <v>28</v>
      </c>
      <c r="AJ33" s="5" t="s">
        <v>166</v>
      </c>
      <c r="AK33" s="6" t="s">
        <v>194</v>
      </c>
      <c r="AL33" s="14">
        <v>8901</v>
      </c>
      <c r="AM33" s="22">
        <v>199280</v>
      </c>
      <c r="AO33" s="1" t="s">
        <v>28</v>
      </c>
      <c r="AP33" s="30" t="s">
        <v>194</v>
      </c>
      <c r="AQ33" s="59">
        <v>1</v>
      </c>
      <c r="AR33" s="21">
        <v>26</v>
      </c>
      <c r="AS33" s="21">
        <v>2</v>
      </c>
      <c r="AT33" s="21">
        <v>16</v>
      </c>
      <c r="AU33" s="21">
        <v>8911</v>
      </c>
      <c r="AV33" s="21">
        <v>212456</v>
      </c>
      <c r="AW33" s="22"/>
      <c r="AY33" s="1" t="s">
        <v>28</v>
      </c>
      <c r="AZ33" s="30" t="s">
        <v>194</v>
      </c>
      <c r="BA33" s="14">
        <v>12</v>
      </c>
      <c r="BB33" s="21">
        <v>0</v>
      </c>
      <c r="BC33" s="21">
        <v>0</v>
      </c>
      <c r="BD33" s="21">
        <v>0</v>
      </c>
      <c r="BE33" s="22">
        <v>0</v>
      </c>
      <c r="BG33" s="1" t="s">
        <v>28</v>
      </c>
      <c r="BH33" s="30" t="s">
        <v>194</v>
      </c>
      <c r="BI33" s="14">
        <v>2403</v>
      </c>
      <c r="BJ33" s="22">
        <v>63756</v>
      </c>
      <c r="BL33" s="121" t="s">
        <v>194</v>
      </c>
      <c r="BM33" s="122" t="s">
        <v>240</v>
      </c>
      <c r="BN33" s="123">
        <v>116.8474087019716</v>
      </c>
    </row>
    <row r="34" spans="1:66" ht="17.100000000000001" customHeight="1" x14ac:dyDescent="0.2">
      <c r="A34" s="112" t="s">
        <v>15</v>
      </c>
      <c r="B34" s="90">
        <f>BA20</f>
        <v>44</v>
      </c>
      <c r="C34" s="90">
        <f t="shared" si="19"/>
        <v>7284</v>
      </c>
      <c r="D34" s="90">
        <f t="shared" si="19"/>
        <v>94485</v>
      </c>
      <c r="E34" s="91">
        <f t="shared" si="5"/>
        <v>129.7158154859967</v>
      </c>
      <c r="F34" s="90">
        <f t="shared" si="20"/>
        <v>0</v>
      </c>
      <c r="G34" s="90">
        <f t="shared" si="20"/>
        <v>0</v>
      </c>
      <c r="H34" s="90">
        <f t="shared" si="20"/>
        <v>0</v>
      </c>
      <c r="I34" s="90">
        <f t="shared" si="20"/>
        <v>0</v>
      </c>
      <c r="J34" s="90">
        <f t="shared" si="21"/>
        <v>5</v>
      </c>
      <c r="K34" s="90">
        <f t="shared" si="21"/>
        <v>29</v>
      </c>
      <c r="L34" s="90">
        <f t="shared" si="21"/>
        <v>2</v>
      </c>
      <c r="M34" s="90">
        <f t="shared" si="21"/>
        <v>3</v>
      </c>
      <c r="N34" s="90">
        <f t="shared" si="6"/>
        <v>44</v>
      </c>
      <c r="O34" s="90">
        <f t="shared" si="22"/>
        <v>7310</v>
      </c>
      <c r="P34" s="90">
        <f t="shared" si="22"/>
        <v>119760</v>
      </c>
      <c r="Q34" s="91">
        <f t="shared" si="7"/>
        <v>100.35694673256452</v>
      </c>
      <c r="R34" s="91">
        <f t="shared" si="8"/>
        <v>129.7158154859967</v>
      </c>
      <c r="S34" s="91">
        <f t="shared" si="9"/>
        <v>163.83036935704516</v>
      </c>
      <c r="T34" s="92">
        <f t="shared" si="10"/>
        <v>1.2629945604029391</v>
      </c>
      <c r="U34" s="90">
        <f>AJ122</f>
        <v>780085</v>
      </c>
      <c r="V34" s="90">
        <f>AJ71</f>
        <v>811229</v>
      </c>
      <c r="W34" s="90">
        <f>AK122</f>
        <v>16988968</v>
      </c>
      <c r="X34" s="90">
        <f>AK71</f>
        <v>17426668</v>
      </c>
      <c r="Y34" s="93">
        <f t="shared" si="11"/>
        <v>21456974.170859601</v>
      </c>
      <c r="Z34" s="93">
        <f>IF(ISNUMBER(AG34),W34*AG34," -")</f>
        <v>21533564.139069699</v>
      </c>
      <c r="AA34" s="91">
        <f>IF(ISNUMBER(BI20),IF(BI20=0," -",BJ20*10/BI20)," -")</f>
        <v>125.38266919671094</v>
      </c>
      <c r="AB34" s="91">
        <f t="shared" si="12"/>
        <v>163.83036935704516</v>
      </c>
      <c r="AC34" s="139">
        <f>IF(BN20="","-",BN20)</f>
        <v>98.15030049133594</v>
      </c>
      <c r="AD34" s="104">
        <f t="shared" si="13"/>
        <v>166.13636363636363</v>
      </c>
      <c r="AE34" s="18"/>
      <c r="AF34" s="42">
        <f t="shared" si="14"/>
        <v>1.0035694673256452</v>
      </c>
      <c r="AG34" s="43">
        <f>IF(ISNUMBER(T34),IF(ISNUMBER(AF34),T34*AF34," -")," -")</f>
        <v>1.2675027782187651</v>
      </c>
      <c r="AI34" s="1" t="s">
        <v>29</v>
      </c>
      <c r="AJ34" s="5" t="s">
        <v>166</v>
      </c>
      <c r="AK34" s="6" t="s">
        <v>195</v>
      </c>
      <c r="AL34" s="14">
        <v>814</v>
      </c>
      <c r="AM34" s="22">
        <v>20460</v>
      </c>
      <c r="AO34" s="1" t="s">
        <v>29</v>
      </c>
      <c r="AP34" s="30" t="s">
        <v>195</v>
      </c>
      <c r="AQ34" s="59">
        <v>1</v>
      </c>
      <c r="AR34" s="21">
        <v>4</v>
      </c>
      <c r="AS34" s="21">
        <v>1</v>
      </c>
      <c r="AT34" s="21">
        <v>5</v>
      </c>
      <c r="AU34" s="21">
        <v>813</v>
      </c>
      <c r="AV34" s="21">
        <v>21863</v>
      </c>
      <c r="AW34" s="22"/>
      <c r="AY34" s="1" t="s">
        <v>29</v>
      </c>
      <c r="AZ34" s="30" t="s">
        <v>195</v>
      </c>
      <c r="BA34" s="14">
        <v>7</v>
      </c>
      <c r="BB34" s="21">
        <v>0</v>
      </c>
      <c r="BC34" s="21">
        <v>0</v>
      </c>
      <c r="BD34" s="21">
        <v>0</v>
      </c>
      <c r="BE34" s="22">
        <v>0</v>
      </c>
      <c r="BG34" s="1" t="s">
        <v>29</v>
      </c>
      <c r="BH34" s="30" t="s">
        <v>195</v>
      </c>
      <c r="BI34" s="14">
        <v>813</v>
      </c>
      <c r="BJ34" s="22">
        <v>21863</v>
      </c>
      <c r="BL34" s="121" t="s">
        <v>195</v>
      </c>
      <c r="BM34" s="122" t="s">
        <v>241</v>
      </c>
      <c r="BN34" s="123">
        <v>25.603817917453743</v>
      </c>
    </row>
    <row r="35" spans="1:66" ht="17.100000000000001" customHeight="1" thickBot="1" x14ac:dyDescent="0.25">
      <c r="A35" s="112"/>
      <c r="B35" s="90"/>
      <c r="C35" s="90"/>
      <c r="D35" s="90"/>
      <c r="E35" s="93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3"/>
      <c r="R35" s="93"/>
      <c r="S35" s="93"/>
      <c r="T35" s="93"/>
      <c r="U35" s="90"/>
      <c r="V35" s="90"/>
      <c r="W35" s="90"/>
      <c r="X35" s="94"/>
      <c r="Y35" s="96"/>
      <c r="Z35" s="96"/>
      <c r="AA35" s="96"/>
      <c r="AB35" s="96"/>
      <c r="AC35" s="139"/>
      <c r="AD35" s="105"/>
      <c r="AE35" s="18"/>
      <c r="AF35" s="40"/>
      <c r="AG35" s="41"/>
      <c r="AI35" s="1" t="s">
        <v>30</v>
      </c>
      <c r="AJ35" s="9" t="s">
        <v>166</v>
      </c>
      <c r="AK35" s="10" t="s">
        <v>196</v>
      </c>
      <c r="AL35" s="16">
        <v>7743</v>
      </c>
      <c r="AM35" s="26">
        <v>169270</v>
      </c>
      <c r="AO35" s="1" t="s">
        <v>30</v>
      </c>
      <c r="AP35" s="32" t="s">
        <v>196</v>
      </c>
      <c r="AQ35" s="61">
        <v>0</v>
      </c>
      <c r="AR35" s="25">
        <v>0</v>
      </c>
      <c r="AS35" s="25">
        <v>1</v>
      </c>
      <c r="AT35" s="25">
        <v>4</v>
      </c>
      <c r="AU35" s="25">
        <v>7739</v>
      </c>
      <c r="AV35" s="25">
        <v>195933</v>
      </c>
      <c r="AW35" s="26"/>
      <c r="AY35" s="1" t="s">
        <v>30</v>
      </c>
      <c r="AZ35" s="32" t="s">
        <v>196</v>
      </c>
      <c r="BA35" s="16">
        <v>16</v>
      </c>
      <c r="BB35" s="25">
        <v>0</v>
      </c>
      <c r="BC35" s="25">
        <v>0</v>
      </c>
      <c r="BD35" s="25">
        <v>0</v>
      </c>
      <c r="BE35" s="26">
        <v>0</v>
      </c>
      <c r="BG35" s="1" t="s">
        <v>30</v>
      </c>
      <c r="BH35" s="32" t="s">
        <v>196</v>
      </c>
      <c r="BI35" s="16">
        <v>1129</v>
      </c>
      <c r="BJ35" s="26">
        <v>28340</v>
      </c>
      <c r="BL35" s="130" t="s">
        <v>196</v>
      </c>
      <c r="BM35" s="131" t="s">
        <v>242</v>
      </c>
      <c r="BN35" s="132">
        <v>129.85809173100574</v>
      </c>
    </row>
    <row r="36" spans="1:66" ht="17.100000000000001" customHeight="1" x14ac:dyDescent="0.2">
      <c r="A36" s="112" t="s">
        <v>16</v>
      </c>
      <c r="B36" s="90">
        <f>BA21</f>
        <v>36</v>
      </c>
      <c r="C36" s="90">
        <f t="shared" ref="C36:D40" si="23">AL21</f>
        <v>12777</v>
      </c>
      <c r="D36" s="90">
        <f t="shared" si="23"/>
        <v>268057</v>
      </c>
      <c r="E36" s="91">
        <f t="shared" si="5"/>
        <v>209.79650935274321</v>
      </c>
      <c r="F36" s="90">
        <f t="shared" ref="F36:I40" si="24">BB21</f>
        <v>0</v>
      </c>
      <c r="G36" s="90">
        <f t="shared" si="24"/>
        <v>1</v>
      </c>
      <c r="H36" s="90">
        <f t="shared" si="24"/>
        <v>1</v>
      </c>
      <c r="I36" s="90">
        <f t="shared" si="24"/>
        <v>0</v>
      </c>
      <c r="J36" s="90">
        <f t="shared" ref="J36:M40" si="25">AQ21</f>
        <v>2</v>
      </c>
      <c r="K36" s="90">
        <f t="shared" si="25"/>
        <v>9</v>
      </c>
      <c r="L36" s="90">
        <f t="shared" si="25"/>
        <v>0</v>
      </c>
      <c r="M36" s="90">
        <f t="shared" si="25"/>
        <v>0</v>
      </c>
      <c r="N36" s="90">
        <f t="shared" si="6"/>
        <v>34</v>
      </c>
      <c r="O36" s="90">
        <f t="shared" ref="O36:P40" si="26">AU21</f>
        <v>12742</v>
      </c>
      <c r="P36" s="90">
        <f t="shared" si="26"/>
        <v>272508</v>
      </c>
      <c r="Q36" s="91">
        <f t="shared" si="7"/>
        <v>99.726070282538942</v>
      </c>
      <c r="R36" s="91">
        <f t="shared" si="8"/>
        <v>209.79650935274321</v>
      </c>
      <c r="S36" s="91">
        <f t="shared" si="9"/>
        <v>213.86595510908805</v>
      </c>
      <c r="T36" s="92">
        <f t="shared" si="10"/>
        <v>1.0193971089838423</v>
      </c>
      <c r="U36" s="90">
        <f>AJ123</f>
        <v>479763</v>
      </c>
      <c r="V36" s="90">
        <f>AJ72</f>
        <v>502777</v>
      </c>
      <c r="W36" s="90">
        <f>AK123</f>
        <v>11723183</v>
      </c>
      <c r="X36" s="90">
        <f>AK72</f>
        <v>12176913</v>
      </c>
      <c r="Y36" s="93">
        <f t="shared" si="11"/>
        <v>11950578.858288527</v>
      </c>
      <c r="Z36" s="93">
        <f>IF(ISNUMBER(AG36),W36*AG36," -")</f>
        <v>11917842.671387056</v>
      </c>
      <c r="AA36" s="91">
        <f>IF(ISNUMBER(BI21),IF(BI21=0," -",BJ21*10/BI21)," -")</f>
        <v>224.03796376186367</v>
      </c>
      <c r="AB36" s="91">
        <f t="shared" si="12"/>
        <v>213.86595510908805</v>
      </c>
      <c r="AC36" s="139">
        <f>IF(BN21="","-",BN21)</f>
        <v>152.77283491884208</v>
      </c>
      <c r="AD36" s="104">
        <f t="shared" si="13"/>
        <v>374.76470588235293</v>
      </c>
      <c r="AE36" s="18"/>
      <c r="AF36" s="42">
        <f t="shared" si="14"/>
        <v>0.99726070282538937</v>
      </c>
      <c r="AG36" s="43">
        <f>IF(ISNUMBER(T36),IF(ISNUMBER(AF36),T36*AF36," -")," -")</f>
        <v>1.0166046773633965</v>
      </c>
      <c r="AI36" s="1" t="s">
        <v>31</v>
      </c>
      <c r="AJ36" s="11" t="s">
        <v>166</v>
      </c>
      <c r="AK36" s="12" t="s">
        <v>197</v>
      </c>
      <c r="AL36" s="17">
        <v>2754</v>
      </c>
      <c r="AM36" s="28">
        <v>79458</v>
      </c>
      <c r="AO36" s="1" t="s">
        <v>31</v>
      </c>
      <c r="AP36" s="33" t="s">
        <v>197</v>
      </c>
      <c r="AQ36" s="62">
        <v>0</v>
      </c>
      <c r="AR36" s="27">
        <v>0</v>
      </c>
      <c r="AS36" s="27">
        <v>0</v>
      </c>
      <c r="AT36" s="27">
        <v>0</v>
      </c>
      <c r="AU36" s="27">
        <v>2725</v>
      </c>
      <c r="AV36" s="27">
        <v>67359</v>
      </c>
      <c r="AW36" s="28"/>
      <c r="AY36" s="1" t="s">
        <v>31</v>
      </c>
      <c r="AZ36" s="33" t="s">
        <v>197</v>
      </c>
      <c r="BA36" s="17">
        <v>17</v>
      </c>
      <c r="BB36" s="27">
        <v>0</v>
      </c>
      <c r="BC36" s="27">
        <v>1</v>
      </c>
      <c r="BD36" s="27">
        <v>0</v>
      </c>
      <c r="BE36" s="28">
        <v>0</v>
      </c>
      <c r="BG36" s="1" t="s">
        <v>31</v>
      </c>
      <c r="BH36" s="33" t="s">
        <v>197</v>
      </c>
      <c r="BI36" s="17">
        <v>1443</v>
      </c>
      <c r="BJ36" s="28">
        <v>25460</v>
      </c>
      <c r="BL36" s="118" t="s">
        <v>197</v>
      </c>
      <c r="BM36" s="119" t="s">
        <v>243</v>
      </c>
      <c r="BN36" s="120">
        <v>142.27051479696263</v>
      </c>
    </row>
    <row r="37" spans="1:66" ht="17.100000000000001" customHeight="1" x14ac:dyDescent="0.2">
      <c r="A37" s="112" t="s">
        <v>17</v>
      </c>
      <c r="B37" s="90">
        <f>BA22</f>
        <v>21</v>
      </c>
      <c r="C37" s="90">
        <f t="shared" si="23"/>
        <v>5502</v>
      </c>
      <c r="D37" s="90">
        <f t="shared" si="23"/>
        <v>150780</v>
      </c>
      <c r="E37" s="91">
        <f t="shared" si="5"/>
        <v>274.04580152671758</v>
      </c>
      <c r="F37" s="90">
        <f t="shared" si="24"/>
        <v>0</v>
      </c>
      <c r="G37" s="90">
        <f t="shared" si="24"/>
        <v>0</v>
      </c>
      <c r="H37" s="90">
        <f t="shared" si="24"/>
        <v>0</v>
      </c>
      <c r="I37" s="90">
        <f t="shared" si="24"/>
        <v>0</v>
      </c>
      <c r="J37" s="90">
        <f t="shared" si="25"/>
        <v>0</v>
      </c>
      <c r="K37" s="90">
        <f t="shared" si="25"/>
        <v>0</v>
      </c>
      <c r="L37" s="90">
        <f t="shared" si="25"/>
        <v>0</v>
      </c>
      <c r="M37" s="90">
        <f t="shared" si="25"/>
        <v>0</v>
      </c>
      <c r="N37" s="90">
        <f t="shared" si="6"/>
        <v>21</v>
      </c>
      <c r="O37" s="90">
        <f t="shared" si="26"/>
        <v>5502</v>
      </c>
      <c r="P37" s="90">
        <f t="shared" si="26"/>
        <v>150780</v>
      </c>
      <c r="Q37" s="91">
        <f t="shared" si="7"/>
        <v>100</v>
      </c>
      <c r="R37" s="91">
        <f t="shared" si="8"/>
        <v>274.04580152671758</v>
      </c>
      <c r="S37" s="91">
        <f t="shared" si="9"/>
        <v>274.04580152671758</v>
      </c>
      <c r="T37" s="92">
        <f t="shared" si="10"/>
        <v>1</v>
      </c>
      <c r="U37" s="90">
        <f>AJ124</f>
        <v>556040</v>
      </c>
      <c r="V37" s="90">
        <f>AJ73</f>
        <v>575332</v>
      </c>
      <c r="W37" s="90">
        <f>AK124</f>
        <v>12425437</v>
      </c>
      <c r="X37" s="90">
        <f>AK73</f>
        <v>12769576</v>
      </c>
      <c r="Y37" s="93">
        <f t="shared" si="11"/>
        <v>12425437</v>
      </c>
      <c r="Z37" s="93">
        <f>IF(ISNUMBER(AG37),W37*AG37," -")</f>
        <v>12425437</v>
      </c>
      <c r="AA37" s="91">
        <f>IF(ISNUMBER(BI22),IF(BI22=0," -",BJ22*10/BI22)," -")</f>
        <v>283.14049586776861</v>
      </c>
      <c r="AB37" s="91">
        <f t="shared" si="12"/>
        <v>274.04580152671758</v>
      </c>
      <c r="AC37" s="139">
        <f>IF(BN22="","-",BN22)</f>
        <v>106.14316154701692</v>
      </c>
      <c r="AD37" s="104">
        <f t="shared" si="13"/>
        <v>262</v>
      </c>
      <c r="AE37" s="18"/>
      <c r="AF37" s="42">
        <f t="shared" si="14"/>
        <v>1</v>
      </c>
      <c r="AG37" s="43">
        <f>IF(ISNUMBER(T37),IF(ISNUMBER(AF37),T37*AF37," -")," -")</f>
        <v>1</v>
      </c>
      <c r="AI37" s="1" t="s">
        <v>32</v>
      </c>
      <c r="AJ37" s="5" t="s">
        <v>166</v>
      </c>
      <c r="AK37" s="6" t="s">
        <v>198</v>
      </c>
      <c r="AL37" s="14">
        <v>15064</v>
      </c>
      <c r="AM37" s="22">
        <v>537538</v>
      </c>
      <c r="AO37" s="1" t="s">
        <v>32</v>
      </c>
      <c r="AP37" s="30" t="s">
        <v>198</v>
      </c>
      <c r="AQ37" s="59">
        <v>1</v>
      </c>
      <c r="AR37" s="21">
        <v>18</v>
      </c>
      <c r="AS37" s="21">
        <v>0</v>
      </c>
      <c r="AT37" s="21">
        <v>0</v>
      </c>
      <c r="AU37" s="21">
        <v>15082</v>
      </c>
      <c r="AV37" s="21">
        <v>541731</v>
      </c>
      <c r="AW37" s="22"/>
      <c r="AY37" s="1" t="s">
        <v>32</v>
      </c>
      <c r="AZ37" s="30" t="s">
        <v>198</v>
      </c>
      <c r="BA37" s="14">
        <v>17</v>
      </c>
      <c r="BB37" s="21">
        <v>0</v>
      </c>
      <c r="BC37" s="21">
        <v>0</v>
      </c>
      <c r="BD37" s="21">
        <v>0</v>
      </c>
      <c r="BE37" s="22">
        <v>0</v>
      </c>
      <c r="BG37" s="1" t="s">
        <v>32</v>
      </c>
      <c r="BH37" s="30" t="s">
        <v>198</v>
      </c>
      <c r="BI37" s="14">
        <v>3428</v>
      </c>
      <c r="BJ37" s="22">
        <v>75646</v>
      </c>
      <c r="BL37" s="121" t="s">
        <v>198</v>
      </c>
      <c r="BM37" s="122" t="s">
        <v>244</v>
      </c>
      <c r="BN37" s="123">
        <v>155.00503695814564</v>
      </c>
    </row>
    <row r="38" spans="1:66" ht="17.100000000000001" customHeight="1" x14ac:dyDescent="0.2">
      <c r="A38" s="112" t="s">
        <v>18</v>
      </c>
      <c r="B38" s="90">
        <f>BA23</f>
        <v>21</v>
      </c>
      <c r="C38" s="90">
        <f t="shared" si="23"/>
        <v>18577</v>
      </c>
      <c r="D38" s="90">
        <f t="shared" si="23"/>
        <v>815922</v>
      </c>
      <c r="E38" s="91">
        <f t="shared" si="5"/>
        <v>439.21085212897668</v>
      </c>
      <c r="F38" s="90">
        <f t="shared" si="24"/>
        <v>0</v>
      </c>
      <c r="G38" s="90">
        <f t="shared" si="24"/>
        <v>1</v>
      </c>
      <c r="H38" s="90">
        <f t="shared" si="24"/>
        <v>0</v>
      </c>
      <c r="I38" s="90">
        <f t="shared" si="24"/>
        <v>0</v>
      </c>
      <c r="J38" s="90">
        <f t="shared" si="25"/>
        <v>0</v>
      </c>
      <c r="K38" s="90">
        <f t="shared" si="25"/>
        <v>0</v>
      </c>
      <c r="L38" s="90">
        <f t="shared" si="25"/>
        <v>1</v>
      </c>
      <c r="M38" s="90">
        <f t="shared" si="25"/>
        <v>124</v>
      </c>
      <c r="N38" s="90">
        <f t="shared" si="6"/>
        <v>20</v>
      </c>
      <c r="O38" s="90">
        <f t="shared" si="26"/>
        <v>18099</v>
      </c>
      <c r="P38" s="90">
        <f t="shared" si="26"/>
        <v>827113</v>
      </c>
      <c r="Q38" s="91">
        <f t="shared" si="7"/>
        <v>97.426925768423317</v>
      </c>
      <c r="R38" s="91">
        <f t="shared" si="8"/>
        <v>439.21085212897668</v>
      </c>
      <c r="S38" s="91">
        <f t="shared" si="9"/>
        <v>456.99375656113597</v>
      </c>
      <c r="T38" s="92">
        <f t="shared" si="10"/>
        <v>1.0404883083966634</v>
      </c>
      <c r="U38" s="90">
        <f>AJ125</f>
        <v>266221</v>
      </c>
      <c r="V38" s="90">
        <f>AJ74</f>
        <v>301122</v>
      </c>
      <c r="W38" s="90">
        <f>AK125</f>
        <v>6669080</v>
      </c>
      <c r="X38" s="90">
        <f>AK74</f>
        <v>9492247</v>
      </c>
      <c r="Y38" s="93">
        <f t="shared" si="11"/>
        <v>6939099.7677620202</v>
      </c>
      <c r="Z38" s="93">
        <f>IF(ISNUMBER(AG38),W38*AG38," -")</f>
        <v>6760551.5797343384</v>
      </c>
      <c r="AA38" s="91">
        <f>IF(ISNUMBER(BI23),IF(BI23=0," -",BJ23*10/BI23)," -")</f>
        <v>218.14597315436242</v>
      </c>
      <c r="AB38" s="91">
        <f t="shared" si="12"/>
        <v>456.99375656113597</v>
      </c>
      <c r="AC38" s="139">
        <f>IF(BN23="","-",BN23)</f>
        <v>138.05783857399078</v>
      </c>
      <c r="AD38" s="104">
        <f t="shared" si="13"/>
        <v>904.95</v>
      </c>
      <c r="AE38" s="18"/>
      <c r="AF38" s="42">
        <f t="shared" si="14"/>
        <v>0.97426925768423323</v>
      </c>
      <c r="AG38" s="43">
        <f>IF(ISNUMBER(T38),IF(ISNUMBER(AF38),T38*AF38," -")," -")</f>
        <v>1.0137157718507408</v>
      </c>
      <c r="AI38" s="1" t="s">
        <v>33</v>
      </c>
      <c r="AJ38" s="5" t="s">
        <v>166</v>
      </c>
      <c r="AK38" s="6" t="s">
        <v>199</v>
      </c>
      <c r="AL38" s="14">
        <v>11262</v>
      </c>
      <c r="AM38" s="22">
        <v>211098</v>
      </c>
      <c r="AO38" s="1" t="s">
        <v>33</v>
      </c>
      <c r="AP38" s="30" t="s">
        <v>199</v>
      </c>
      <c r="AQ38" s="59">
        <v>2</v>
      </c>
      <c r="AR38" s="21">
        <v>6</v>
      </c>
      <c r="AS38" s="21">
        <v>3</v>
      </c>
      <c r="AT38" s="21">
        <v>31</v>
      </c>
      <c r="AU38" s="21">
        <v>11138</v>
      </c>
      <c r="AV38" s="21">
        <v>180810</v>
      </c>
      <c r="AW38" s="22"/>
      <c r="AY38" s="1" t="s">
        <v>33</v>
      </c>
      <c r="AZ38" s="30" t="s">
        <v>199</v>
      </c>
      <c r="BA38" s="14">
        <v>21</v>
      </c>
      <c r="BB38" s="21">
        <v>0</v>
      </c>
      <c r="BC38" s="21">
        <v>1</v>
      </c>
      <c r="BD38" s="21">
        <v>0</v>
      </c>
      <c r="BE38" s="22">
        <v>0</v>
      </c>
      <c r="BG38" s="1" t="s">
        <v>33</v>
      </c>
      <c r="BH38" s="30" t="s">
        <v>199</v>
      </c>
      <c r="BI38" s="14">
        <v>11108</v>
      </c>
      <c r="BJ38" s="22">
        <v>180135</v>
      </c>
      <c r="BL38" s="121" t="s">
        <v>199</v>
      </c>
      <c r="BM38" s="122" t="s">
        <v>245</v>
      </c>
      <c r="BN38" s="123">
        <v>69.273200127776434</v>
      </c>
    </row>
    <row r="39" spans="1:66" ht="17.100000000000001" customHeight="1" x14ac:dyDescent="0.2">
      <c r="A39" s="112" t="s">
        <v>19</v>
      </c>
      <c r="B39" s="90">
        <f>BA24</f>
        <v>28</v>
      </c>
      <c r="C39" s="90">
        <f t="shared" si="23"/>
        <v>5889</v>
      </c>
      <c r="D39" s="90">
        <f t="shared" si="23"/>
        <v>125412</v>
      </c>
      <c r="E39" s="91">
        <f t="shared" si="5"/>
        <v>212.95975547631176</v>
      </c>
      <c r="F39" s="90">
        <f t="shared" si="24"/>
        <v>1</v>
      </c>
      <c r="G39" s="90">
        <f t="shared" si="24"/>
        <v>0</v>
      </c>
      <c r="H39" s="90">
        <f t="shared" si="24"/>
        <v>0</v>
      </c>
      <c r="I39" s="90">
        <f t="shared" si="24"/>
        <v>0</v>
      </c>
      <c r="J39" s="90">
        <f t="shared" si="25"/>
        <v>0</v>
      </c>
      <c r="K39" s="90">
        <f t="shared" si="25"/>
        <v>0</v>
      </c>
      <c r="L39" s="90">
        <f t="shared" si="25"/>
        <v>1</v>
      </c>
      <c r="M39" s="90">
        <f t="shared" si="25"/>
        <v>6</v>
      </c>
      <c r="N39" s="90">
        <f t="shared" si="6"/>
        <v>27</v>
      </c>
      <c r="O39" s="90">
        <f t="shared" si="26"/>
        <v>5658</v>
      </c>
      <c r="P39" s="90">
        <f t="shared" si="26"/>
        <v>138407</v>
      </c>
      <c r="Q39" s="91">
        <f t="shared" si="7"/>
        <v>96.077432501273563</v>
      </c>
      <c r="R39" s="91">
        <f t="shared" si="8"/>
        <v>212.95975547631176</v>
      </c>
      <c r="S39" s="91">
        <f t="shared" si="9"/>
        <v>244.62177447861436</v>
      </c>
      <c r="T39" s="92">
        <f t="shared" si="10"/>
        <v>1.1486760676048224</v>
      </c>
      <c r="U39" s="90">
        <f>AJ126</f>
        <v>181566</v>
      </c>
      <c r="V39" s="90">
        <f>AJ75</f>
        <v>270802</v>
      </c>
      <c r="W39" s="90">
        <f>AK126</f>
        <v>3969044</v>
      </c>
      <c r="X39" s="90">
        <f>AK75</f>
        <v>5967840</v>
      </c>
      <c r="Y39" s="93">
        <f t="shared" si="11"/>
        <v>4559145.8540705144</v>
      </c>
      <c r="Z39" s="93">
        <f>IF(ISNUMBER(AG39),W39*AG39," -")</f>
        <v>4380310.2805792112</v>
      </c>
      <c r="AA39" s="91">
        <f>IF(ISNUMBER(BI24),IF(BI24=0," -",BJ24*10/BI24)," -")</f>
        <v>246.7921385742838</v>
      </c>
      <c r="AB39" s="91">
        <f t="shared" si="12"/>
        <v>244.62177447861436</v>
      </c>
      <c r="AC39" s="139">
        <f>IF(BN24="","-",BN24)</f>
        <v>92.856558698945051</v>
      </c>
      <c r="AD39" s="104">
        <f t="shared" si="13"/>
        <v>209.55555555555554</v>
      </c>
      <c r="AE39" s="18"/>
      <c r="AF39" s="42">
        <f t="shared" si="14"/>
        <v>0.96077432501273563</v>
      </c>
      <c r="AG39" s="43">
        <f>IF(ISNUMBER(T39),IF(ISNUMBER(AF39),T39*AF39," -")," -")</f>
        <v>1.1036184735113068</v>
      </c>
      <c r="AI39" s="1" t="s">
        <v>34</v>
      </c>
      <c r="AJ39" s="5" t="s">
        <v>166</v>
      </c>
      <c r="AK39" s="6" t="s">
        <v>200</v>
      </c>
      <c r="AL39" s="14">
        <v>6631</v>
      </c>
      <c r="AM39" s="22">
        <v>244891</v>
      </c>
      <c r="AO39" s="1" t="s">
        <v>34</v>
      </c>
      <c r="AP39" s="30" t="s">
        <v>200</v>
      </c>
      <c r="AQ39" s="59">
        <v>1</v>
      </c>
      <c r="AR39" s="21">
        <v>2</v>
      </c>
      <c r="AS39" s="21">
        <v>0</v>
      </c>
      <c r="AT39" s="21">
        <v>0</v>
      </c>
      <c r="AU39" s="21">
        <v>6633</v>
      </c>
      <c r="AV39" s="21">
        <v>238676</v>
      </c>
      <c r="AW39" s="22"/>
      <c r="AY39" s="1" t="s">
        <v>34</v>
      </c>
      <c r="AZ39" s="30" t="s">
        <v>200</v>
      </c>
      <c r="BA39" s="14">
        <v>14</v>
      </c>
      <c r="BB39" s="21">
        <v>0</v>
      </c>
      <c r="BC39" s="21">
        <v>0</v>
      </c>
      <c r="BD39" s="21">
        <v>0</v>
      </c>
      <c r="BE39" s="22">
        <v>0</v>
      </c>
      <c r="BG39" s="1" t="s">
        <v>34</v>
      </c>
      <c r="BH39" s="30" t="s">
        <v>200</v>
      </c>
      <c r="BI39" s="14">
        <v>1739</v>
      </c>
      <c r="BJ39" s="22">
        <v>48013</v>
      </c>
      <c r="BL39" s="121" t="s">
        <v>200</v>
      </c>
      <c r="BM39" s="122" t="s">
        <v>246</v>
      </c>
      <c r="BN39" s="123">
        <v>113.49170908247558</v>
      </c>
    </row>
    <row r="40" spans="1:66" ht="17.100000000000001" customHeight="1" thickBot="1" x14ac:dyDescent="0.25">
      <c r="A40" s="112" t="s">
        <v>20</v>
      </c>
      <c r="B40" s="90">
        <f>BA25</f>
        <v>46</v>
      </c>
      <c r="C40" s="90">
        <f t="shared" si="23"/>
        <v>7063</v>
      </c>
      <c r="D40" s="90">
        <f t="shared" si="23"/>
        <v>198112</v>
      </c>
      <c r="E40" s="91">
        <f t="shared" si="5"/>
        <v>280.49270848081551</v>
      </c>
      <c r="F40" s="90">
        <f t="shared" si="24"/>
        <v>1</v>
      </c>
      <c r="G40" s="90">
        <f t="shared" si="24"/>
        <v>1</v>
      </c>
      <c r="H40" s="90">
        <f t="shared" si="24"/>
        <v>0</v>
      </c>
      <c r="I40" s="90">
        <f t="shared" si="24"/>
        <v>0</v>
      </c>
      <c r="J40" s="90">
        <f t="shared" si="25"/>
        <v>1</v>
      </c>
      <c r="K40" s="90">
        <f t="shared" si="25"/>
        <v>70</v>
      </c>
      <c r="L40" s="90">
        <f t="shared" si="25"/>
        <v>0</v>
      </c>
      <c r="M40" s="90">
        <f t="shared" si="25"/>
        <v>0</v>
      </c>
      <c r="N40" s="90">
        <f t="shared" si="6"/>
        <v>44</v>
      </c>
      <c r="O40" s="90">
        <f t="shared" si="26"/>
        <v>6808</v>
      </c>
      <c r="P40" s="90">
        <f t="shared" si="26"/>
        <v>190751</v>
      </c>
      <c r="Q40" s="91">
        <f t="shared" si="7"/>
        <v>96.389636131955257</v>
      </c>
      <c r="R40" s="91">
        <f t="shared" si="8"/>
        <v>280.49270848081551</v>
      </c>
      <c r="S40" s="91">
        <f t="shared" si="9"/>
        <v>280.18654524089305</v>
      </c>
      <c r="T40" s="92">
        <f t="shared" si="10"/>
        <v>0.99890848057484039</v>
      </c>
      <c r="U40" s="90">
        <f>AJ127</f>
        <v>612498</v>
      </c>
      <c r="V40" s="90">
        <f>AJ76</f>
        <v>787010</v>
      </c>
      <c r="W40" s="90">
        <f>AK127</f>
        <v>13678393</v>
      </c>
      <c r="X40" s="90">
        <f>AK76</f>
        <v>18046970</v>
      </c>
      <c r="Y40" s="93">
        <f t="shared" si="11"/>
        <v>13663462.768335532</v>
      </c>
      <c r="Z40" s="93">
        <f>IF(ISNUMBER(AG40),W40*AG40," -")</f>
        <v>13170162.0454238</v>
      </c>
      <c r="AA40" s="91">
        <f>IF(ISNUMBER(BI25),IF(BI25=0," -",BJ25*10/BI25)," -")</f>
        <v>279.82362940926475</v>
      </c>
      <c r="AB40" s="91">
        <f t="shared" si="12"/>
        <v>280.18654524089305</v>
      </c>
      <c r="AC40" s="139">
        <f>IF(BN25="","-",BN25)</f>
        <v>117.52713823327619</v>
      </c>
      <c r="AD40" s="104">
        <f t="shared" si="13"/>
        <v>154.72727272727272</v>
      </c>
      <c r="AE40" s="18"/>
      <c r="AF40" s="42">
        <f t="shared" si="14"/>
        <v>0.96389636131955259</v>
      </c>
      <c r="AG40" s="43">
        <f>IF(ISNUMBER(T40),IF(ISNUMBER(AF40),T40*AF40," -")," -")</f>
        <v>0.96284424971733162</v>
      </c>
      <c r="AI40" s="1" t="s">
        <v>35</v>
      </c>
      <c r="AJ40" s="7" t="s">
        <v>166</v>
      </c>
      <c r="AK40" s="8" t="s">
        <v>201</v>
      </c>
      <c r="AL40" s="15">
        <v>2719</v>
      </c>
      <c r="AM40" s="24">
        <v>65368</v>
      </c>
      <c r="AO40" s="1" t="s">
        <v>35</v>
      </c>
      <c r="AP40" s="31" t="s">
        <v>201</v>
      </c>
      <c r="AQ40" s="60">
        <v>1</v>
      </c>
      <c r="AR40" s="23">
        <v>3</v>
      </c>
      <c r="AS40" s="23">
        <v>2</v>
      </c>
      <c r="AT40" s="23">
        <v>8</v>
      </c>
      <c r="AU40" s="23">
        <v>2714</v>
      </c>
      <c r="AV40" s="23">
        <v>70354</v>
      </c>
      <c r="AW40" s="24"/>
      <c r="AY40" s="1" t="s">
        <v>35</v>
      </c>
      <c r="AZ40" s="31" t="s">
        <v>201</v>
      </c>
      <c r="BA40" s="15">
        <v>15</v>
      </c>
      <c r="BB40" s="23">
        <v>0</v>
      </c>
      <c r="BC40" s="23">
        <v>0</v>
      </c>
      <c r="BD40" s="23">
        <v>0</v>
      </c>
      <c r="BE40" s="24">
        <v>0</v>
      </c>
      <c r="BG40" s="1" t="s">
        <v>35</v>
      </c>
      <c r="BH40" s="31" t="s">
        <v>201</v>
      </c>
      <c r="BI40" s="15">
        <v>2065</v>
      </c>
      <c r="BJ40" s="24">
        <v>50823</v>
      </c>
      <c r="BL40" s="124" t="s">
        <v>201</v>
      </c>
      <c r="BM40" s="125" t="s">
        <v>247</v>
      </c>
      <c r="BN40" s="126">
        <v>46.420980732856989</v>
      </c>
    </row>
    <row r="41" spans="1:66" ht="17.100000000000001" customHeight="1" x14ac:dyDescent="0.2">
      <c r="A41" s="112"/>
      <c r="B41" s="90"/>
      <c r="C41" s="90"/>
      <c r="D41" s="90"/>
      <c r="E41" s="93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3"/>
      <c r="R41" s="93"/>
      <c r="S41" s="93"/>
      <c r="T41" s="93"/>
      <c r="U41" s="90"/>
      <c r="V41" s="90"/>
      <c r="W41" s="90"/>
      <c r="X41" s="94"/>
      <c r="Y41" s="96"/>
      <c r="Z41" s="96"/>
      <c r="AA41" s="96"/>
      <c r="AB41" s="96"/>
      <c r="AC41" s="139"/>
      <c r="AD41" s="105"/>
      <c r="AE41" s="18"/>
      <c r="AF41" s="40"/>
      <c r="AG41" s="41"/>
      <c r="AI41" s="1" t="s">
        <v>36</v>
      </c>
      <c r="AJ41" s="3" t="s">
        <v>166</v>
      </c>
      <c r="AK41" s="4" t="s">
        <v>202</v>
      </c>
      <c r="AL41" s="13">
        <v>3472</v>
      </c>
      <c r="AM41" s="20">
        <v>92795</v>
      </c>
      <c r="AO41" s="1" t="s">
        <v>36</v>
      </c>
      <c r="AP41" s="29" t="s">
        <v>202</v>
      </c>
      <c r="AQ41" s="58">
        <v>0</v>
      </c>
      <c r="AR41" s="19">
        <v>0</v>
      </c>
      <c r="AS41" s="19">
        <v>0</v>
      </c>
      <c r="AT41" s="19">
        <v>0</v>
      </c>
      <c r="AU41" s="19">
        <v>3472</v>
      </c>
      <c r="AV41" s="19">
        <v>92795</v>
      </c>
      <c r="AW41" s="20"/>
      <c r="AY41" s="1" t="s">
        <v>36</v>
      </c>
      <c r="AZ41" s="29" t="s">
        <v>202</v>
      </c>
      <c r="BA41" s="13">
        <v>6</v>
      </c>
      <c r="BB41" s="19">
        <v>0</v>
      </c>
      <c r="BC41" s="19">
        <v>0</v>
      </c>
      <c r="BD41" s="19">
        <v>0</v>
      </c>
      <c r="BE41" s="20">
        <v>0</v>
      </c>
      <c r="BG41" s="1" t="s">
        <v>36</v>
      </c>
      <c r="BH41" s="29" t="s">
        <v>202</v>
      </c>
      <c r="BI41" s="13">
        <v>3207</v>
      </c>
      <c r="BJ41" s="20">
        <v>90395</v>
      </c>
      <c r="BL41" s="127" t="s">
        <v>202</v>
      </c>
      <c r="BM41" s="128" t="s">
        <v>248</v>
      </c>
      <c r="BN41" s="129">
        <v>79.2596820461074</v>
      </c>
    </row>
    <row r="42" spans="1:66" ht="17.100000000000001" customHeight="1" x14ac:dyDescent="0.2">
      <c r="A42" s="112" t="s">
        <v>21</v>
      </c>
      <c r="B42" s="90">
        <f>BA26</f>
        <v>47</v>
      </c>
      <c r="C42" s="90">
        <f t="shared" ref="C42:D46" si="27">AL26</f>
        <v>11664</v>
      </c>
      <c r="D42" s="90">
        <f t="shared" si="27"/>
        <v>310848</v>
      </c>
      <c r="E42" s="91">
        <f t="shared" si="5"/>
        <v>266.50205761316874</v>
      </c>
      <c r="F42" s="90">
        <f t="shared" ref="F42:I46" si="28">BB26</f>
        <v>0</v>
      </c>
      <c r="G42" s="90">
        <f t="shared" si="28"/>
        <v>0</v>
      </c>
      <c r="H42" s="90">
        <f t="shared" si="28"/>
        <v>0</v>
      </c>
      <c r="I42" s="90">
        <f t="shared" si="28"/>
        <v>0</v>
      </c>
      <c r="J42" s="90">
        <f t="shared" ref="J42:M46" si="29">AQ26</f>
        <v>2</v>
      </c>
      <c r="K42" s="90">
        <f t="shared" si="29"/>
        <v>6</v>
      </c>
      <c r="L42" s="90">
        <f t="shared" si="29"/>
        <v>0</v>
      </c>
      <c r="M42" s="90">
        <f t="shared" si="29"/>
        <v>0</v>
      </c>
      <c r="N42" s="90">
        <f t="shared" si="6"/>
        <v>47</v>
      </c>
      <c r="O42" s="90">
        <f t="shared" ref="O42:P46" si="30">AU26</f>
        <v>11670</v>
      </c>
      <c r="P42" s="90">
        <f t="shared" si="30"/>
        <v>327904</v>
      </c>
      <c r="Q42" s="91">
        <f t="shared" si="7"/>
        <v>100.05144032921811</v>
      </c>
      <c r="R42" s="91">
        <f t="shared" si="8"/>
        <v>266.50205761316874</v>
      </c>
      <c r="S42" s="91">
        <f t="shared" si="9"/>
        <v>280.98029134532993</v>
      </c>
      <c r="T42" s="92">
        <f t="shared" si="10"/>
        <v>1.0543269116262379</v>
      </c>
      <c r="U42" s="90">
        <f>AJ128</f>
        <v>793367</v>
      </c>
      <c r="V42" s="90">
        <f>AJ77</f>
        <v>910085</v>
      </c>
      <c r="W42" s="90">
        <f>AK128</f>
        <v>16145425</v>
      </c>
      <c r="X42" s="90">
        <f>AK77</f>
        <v>18372273</v>
      </c>
      <c r="Y42" s="93">
        <f t="shared" si="11"/>
        <v>17022556.077143051</v>
      </c>
      <c r="Z42" s="93">
        <f>IF(ISNUMBER(AG42),W42*AG42," -")</f>
        <v>17031312.536030471</v>
      </c>
      <c r="AA42" s="91">
        <f>IF(ISNUMBER(BI26),IF(BI26=0," -",BJ26*10/BI26)," -")</f>
        <v>260.76974564926371</v>
      </c>
      <c r="AB42" s="91">
        <f t="shared" si="12"/>
        <v>280.98029134532993</v>
      </c>
      <c r="AC42" s="139">
        <f>IF(BN26="","-",BN26)</f>
        <v>152.0414776623804</v>
      </c>
      <c r="AD42" s="104">
        <f t="shared" si="13"/>
        <v>248.29787234042553</v>
      </c>
      <c r="AE42" s="18"/>
      <c r="AF42" s="42">
        <f t="shared" si="14"/>
        <v>1.0005144032921811</v>
      </c>
      <c r="AG42" s="43">
        <f>IF(ISNUMBER(T42),IF(ISNUMBER(AF42),T42*AF42," -")," -")</f>
        <v>1.0548692608606136</v>
      </c>
      <c r="AI42" s="1" t="s">
        <v>37</v>
      </c>
      <c r="AJ42" s="5" t="s">
        <v>166</v>
      </c>
      <c r="AK42" s="6" t="s">
        <v>203</v>
      </c>
      <c r="AL42" s="14">
        <v>7775</v>
      </c>
      <c r="AM42" s="22">
        <v>145426</v>
      </c>
      <c r="AO42" s="1" t="s">
        <v>37</v>
      </c>
      <c r="AP42" s="30" t="s">
        <v>203</v>
      </c>
      <c r="AQ42" s="59">
        <v>1</v>
      </c>
      <c r="AR42" s="21">
        <v>20</v>
      </c>
      <c r="AS42" s="21">
        <v>3</v>
      </c>
      <c r="AT42" s="21">
        <v>275</v>
      </c>
      <c r="AU42" s="21">
        <v>7520</v>
      </c>
      <c r="AV42" s="21">
        <v>149342</v>
      </c>
      <c r="AW42" s="22"/>
      <c r="AY42" s="1" t="s">
        <v>37</v>
      </c>
      <c r="AZ42" s="30" t="s">
        <v>203</v>
      </c>
      <c r="BA42" s="14">
        <v>13</v>
      </c>
      <c r="BB42" s="21">
        <v>0</v>
      </c>
      <c r="BC42" s="21">
        <v>0</v>
      </c>
      <c r="BD42" s="21">
        <v>0</v>
      </c>
      <c r="BE42" s="22">
        <v>0</v>
      </c>
      <c r="BG42" s="1" t="s">
        <v>37</v>
      </c>
      <c r="BH42" s="30" t="s">
        <v>203</v>
      </c>
      <c r="BI42" s="14">
        <v>3196</v>
      </c>
      <c r="BJ42" s="22">
        <v>81637</v>
      </c>
      <c r="BL42" s="121" t="s">
        <v>203</v>
      </c>
      <c r="BM42" s="122" t="s">
        <v>249</v>
      </c>
      <c r="BN42" s="123">
        <v>76.411739373836525</v>
      </c>
    </row>
    <row r="43" spans="1:66" ht="17.100000000000001" customHeight="1" x14ac:dyDescent="0.2">
      <c r="A43" s="112" t="s">
        <v>22</v>
      </c>
      <c r="B43" s="90">
        <f>BA27</f>
        <v>68</v>
      </c>
      <c r="C43" s="90">
        <f t="shared" si="27"/>
        <v>17345</v>
      </c>
      <c r="D43" s="90">
        <f t="shared" si="27"/>
        <v>591402</v>
      </c>
      <c r="E43" s="91">
        <f t="shared" si="5"/>
        <v>340.96396656096857</v>
      </c>
      <c r="F43" s="90">
        <f t="shared" si="28"/>
        <v>0</v>
      </c>
      <c r="G43" s="90">
        <f t="shared" si="28"/>
        <v>0</v>
      </c>
      <c r="H43" s="90">
        <f t="shared" si="28"/>
        <v>0</v>
      </c>
      <c r="I43" s="90">
        <f t="shared" si="28"/>
        <v>1</v>
      </c>
      <c r="J43" s="90">
        <f t="shared" si="29"/>
        <v>2</v>
      </c>
      <c r="K43" s="90">
        <f t="shared" si="29"/>
        <v>76</v>
      </c>
      <c r="L43" s="90">
        <f t="shared" si="29"/>
        <v>2</v>
      </c>
      <c r="M43" s="90">
        <f t="shared" si="29"/>
        <v>28</v>
      </c>
      <c r="N43" s="90">
        <f t="shared" si="6"/>
        <v>67</v>
      </c>
      <c r="O43" s="90">
        <f t="shared" si="30"/>
        <v>13587</v>
      </c>
      <c r="P43" s="90">
        <f t="shared" si="30"/>
        <v>473275</v>
      </c>
      <c r="Q43" s="91">
        <f t="shared" si="7"/>
        <v>78.333813779187082</v>
      </c>
      <c r="R43" s="91">
        <f t="shared" si="8"/>
        <v>340.96396656096857</v>
      </c>
      <c r="S43" s="91">
        <f t="shared" si="9"/>
        <v>348.32928534628689</v>
      </c>
      <c r="T43" s="92">
        <f t="shared" si="10"/>
        <v>1.0216014579476136</v>
      </c>
      <c r="U43" s="90">
        <f>AJ129</f>
        <v>1368478</v>
      </c>
      <c r="V43" s="90">
        <f>AJ78</f>
        <v>1549393</v>
      </c>
      <c r="W43" s="90">
        <f>AK129</f>
        <v>29598433</v>
      </c>
      <c r="X43" s="90">
        <f>AK78</f>
        <v>33846129</v>
      </c>
      <c r="Y43" s="93">
        <f t="shared" si="11"/>
        <v>30237802.305764757</v>
      </c>
      <c r="Z43" s="93">
        <f>IF(ISNUMBER(AG43),W43*AG43," -")</f>
        <v>23686423.749116506</v>
      </c>
      <c r="AA43" s="91">
        <f>IF(ISNUMBER(BI27),IF(BI27=0," -",BJ27*10/BI27)," -")</f>
        <v>243.73864541832668</v>
      </c>
      <c r="AB43" s="91">
        <f t="shared" si="12"/>
        <v>348.32928534628689</v>
      </c>
      <c r="AC43" s="139">
        <f>IF(BN27="","-",BN27)</f>
        <v>110.55048068028319</v>
      </c>
      <c r="AD43" s="104">
        <f t="shared" si="13"/>
        <v>202.79104477611941</v>
      </c>
      <c r="AE43" s="18"/>
      <c r="AF43" s="42">
        <f t="shared" si="14"/>
        <v>0.78333813779187089</v>
      </c>
      <c r="AG43" s="43">
        <f>IF(ISNUMBER(T43),IF(ISNUMBER(AF43),T43*AF43," -")," -")</f>
        <v>0.80025938363414395</v>
      </c>
      <c r="AI43" s="1" t="s">
        <v>38</v>
      </c>
      <c r="AJ43" s="5" t="s">
        <v>166</v>
      </c>
      <c r="AK43" s="6" t="s">
        <v>204</v>
      </c>
      <c r="AL43" s="14">
        <v>3350</v>
      </c>
      <c r="AM43" s="22">
        <v>52024</v>
      </c>
      <c r="AO43" s="1" t="s">
        <v>38</v>
      </c>
      <c r="AP43" s="30" t="s">
        <v>204</v>
      </c>
      <c r="AQ43" s="59">
        <v>0</v>
      </c>
      <c r="AR43" s="21">
        <v>0</v>
      </c>
      <c r="AS43" s="21">
        <v>0</v>
      </c>
      <c r="AT43" s="21">
        <v>0</v>
      </c>
      <c r="AU43" s="21">
        <v>3350</v>
      </c>
      <c r="AV43" s="21">
        <v>52091</v>
      </c>
      <c r="AW43" s="22"/>
      <c r="AY43" s="1" t="s">
        <v>38</v>
      </c>
      <c r="AZ43" s="30" t="s">
        <v>204</v>
      </c>
      <c r="BA43" s="14">
        <v>5</v>
      </c>
      <c r="BB43" s="21">
        <v>0</v>
      </c>
      <c r="BC43" s="21">
        <v>0</v>
      </c>
      <c r="BD43" s="21">
        <v>0</v>
      </c>
      <c r="BE43" s="22">
        <v>0</v>
      </c>
      <c r="BG43" s="1" t="s">
        <v>38</v>
      </c>
      <c r="BH43" s="30" t="s">
        <v>204</v>
      </c>
      <c r="BI43" s="14">
        <v>413</v>
      </c>
      <c r="BJ43" s="22">
        <v>10091</v>
      </c>
      <c r="BL43" s="121" t="s">
        <v>204</v>
      </c>
      <c r="BM43" s="122" t="s">
        <v>250</v>
      </c>
      <c r="BN43" s="123">
        <v>56.910467565170904</v>
      </c>
    </row>
    <row r="44" spans="1:66" ht="17.100000000000001" customHeight="1" x14ac:dyDescent="0.2">
      <c r="A44" s="112" t="s">
        <v>23</v>
      </c>
      <c r="B44" s="90">
        <f>BA28</f>
        <v>73</v>
      </c>
      <c r="C44" s="90">
        <f t="shared" si="27"/>
        <v>21419</v>
      </c>
      <c r="D44" s="90">
        <f t="shared" si="27"/>
        <v>489738</v>
      </c>
      <c r="E44" s="91">
        <f t="shared" si="5"/>
        <v>228.64652878285634</v>
      </c>
      <c r="F44" s="90">
        <f t="shared" si="28"/>
        <v>0</v>
      </c>
      <c r="G44" s="90">
        <f t="shared" si="28"/>
        <v>1</v>
      </c>
      <c r="H44" s="90">
        <f t="shared" si="28"/>
        <v>0</v>
      </c>
      <c r="I44" s="90">
        <f t="shared" si="28"/>
        <v>0</v>
      </c>
      <c r="J44" s="90">
        <f t="shared" si="29"/>
        <v>6</v>
      </c>
      <c r="K44" s="90">
        <f t="shared" si="29"/>
        <v>209</v>
      </c>
      <c r="L44" s="90">
        <f t="shared" si="29"/>
        <v>2</v>
      </c>
      <c r="M44" s="90">
        <f t="shared" si="29"/>
        <v>494</v>
      </c>
      <c r="N44" s="90">
        <f t="shared" si="6"/>
        <v>72</v>
      </c>
      <c r="O44" s="90">
        <f t="shared" si="30"/>
        <v>21013</v>
      </c>
      <c r="P44" s="90">
        <f t="shared" si="30"/>
        <v>495597</v>
      </c>
      <c r="Q44" s="91">
        <f t="shared" si="7"/>
        <v>98.104486670712916</v>
      </c>
      <c r="R44" s="91">
        <f t="shared" si="8"/>
        <v>228.64652878285634</v>
      </c>
      <c r="S44" s="91">
        <f t="shared" si="9"/>
        <v>235.85256745824015</v>
      </c>
      <c r="T44" s="92">
        <f t="shared" si="10"/>
        <v>1.0315160641788153</v>
      </c>
      <c r="U44" s="90">
        <f>AJ130</f>
        <v>4273197</v>
      </c>
      <c r="V44" s="90">
        <f>AJ79</f>
        <v>4493503</v>
      </c>
      <c r="W44" s="90">
        <f>AK130</f>
        <v>101916558</v>
      </c>
      <c r="X44" s="90">
        <f>AK79</f>
        <v>106426850</v>
      </c>
      <c r="Y44" s="93">
        <f t="shared" si="11"/>
        <v>105128566.78281194</v>
      </c>
      <c r="Z44" s="93">
        <f>IF(ISNUMBER(AG44),W44*AG44," -")</f>
        <v>103135840.78655529</v>
      </c>
      <c r="AA44" s="91">
        <f>IF(ISNUMBER(BI28),IF(BI28=0," -",BJ28*10/BI28)," -")</f>
        <v>223.60206360206359</v>
      </c>
      <c r="AB44" s="91">
        <f t="shared" si="12"/>
        <v>235.85256745824015</v>
      </c>
      <c r="AC44" s="139">
        <f>IF(BN28="","-",BN28)</f>
        <v>81.520475404383305</v>
      </c>
      <c r="AD44" s="104">
        <f t="shared" si="13"/>
        <v>291.84722222222223</v>
      </c>
      <c r="AE44" s="18"/>
      <c r="AF44" s="42">
        <f t="shared" si="14"/>
        <v>0.9810448667071292</v>
      </c>
      <c r="AG44" s="43">
        <f>IF(ISNUMBER(T44),IF(ISNUMBER(AF44),T44*AF44," -")," -")</f>
        <v>1.0119635396885684</v>
      </c>
      <c r="AI44" s="1" t="s">
        <v>39</v>
      </c>
      <c r="AJ44" s="5" t="s">
        <v>166</v>
      </c>
      <c r="AK44" s="6" t="s">
        <v>205</v>
      </c>
      <c r="AL44" s="14">
        <v>4256</v>
      </c>
      <c r="AM44" s="22">
        <v>76891</v>
      </c>
      <c r="AO44" s="1" t="s">
        <v>39</v>
      </c>
      <c r="AP44" s="30" t="s">
        <v>205</v>
      </c>
      <c r="AQ44" s="59">
        <v>1</v>
      </c>
      <c r="AR44" s="21">
        <v>33</v>
      </c>
      <c r="AS44" s="21">
        <v>0</v>
      </c>
      <c r="AT44" s="21">
        <v>0</v>
      </c>
      <c r="AU44" s="21">
        <v>4289</v>
      </c>
      <c r="AV44" s="21">
        <v>79429</v>
      </c>
      <c r="AW44" s="22"/>
      <c r="AY44" s="1" t="s">
        <v>39</v>
      </c>
      <c r="AZ44" s="30" t="s">
        <v>205</v>
      </c>
      <c r="BA44" s="14">
        <v>10</v>
      </c>
      <c r="BB44" s="21">
        <v>0</v>
      </c>
      <c r="BC44" s="21">
        <v>0</v>
      </c>
      <c r="BD44" s="21">
        <v>0</v>
      </c>
      <c r="BE44" s="22">
        <v>0</v>
      </c>
      <c r="BG44" s="1" t="s">
        <v>39</v>
      </c>
      <c r="BH44" s="30" t="s">
        <v>205</v>
      </c>
      <c r="BI44" s="14">
        <v>1517</v>
      </c>
      <c r="BJ44" s="22">
        <v>38912</v>
      </c>
      <c r="BL44" s="121" t="s">
        <v>205</v>
      </c>
      <c r="BM44" s="122" t="s">
        <v>251</v>
      </c>
      <c r="BN44" s="123">
        <v>64.232740152081206</v>
      </c>
    </row>
    <row r="45" spans="1:66" ht="17.100000000000001" customHeight="1" thickBot="1" x14ac:dyDescent="0.25">
      <c r="A45" s="112" t="s">
        <v>24</v>
      </c>
      <c r="B45" s="90">
        <f>BA29</f>
        <v>27</v>
      </c>
      <c r="C45" s="90">
        <f t="shared" si="27"/>
        <v>11314</v>
      </c>
      <c r="D45" s="90">
        <f t="shared" si="27"/>
        <v>188638</v>
      </c>
      <c r="E45" s="91">
        <f t="shared" si="5"/>
        <v>166.72971539685346</v>
      </c>
      <c r="F45" s="90">
        <f t="shared" si="28"/>
        <v>0</v>
      </c>
      <c r="G45" s="90">
        <f t="shared" si="28"/>
        <v>0</v>
      </c>
      <c r="H45" s="90">
        <f t="shared" si="28"/>
        <v>0</v>
      </c>
      <c r="I45" s="90">
        <f t="shared" si="28"/>
        <v>0</v>
      </c>
      <c r="J45" s="90">
        <f t="shared" si="29"/>
        <v>2</v>
      </c>
      <c r="K45" s="90">
        <f t="shared" si="29"/>
        <v>2</v>
      </c>
      <c r="L45" s="90">
        <f t="shared" si="29"/>
        <v>1</v>
      </c>
      <c r="M45" s="90">
        <f t="shared" si="29"/>
        <v>1</v>
      </c>
      <c r="N45" s="90">
        <f t="shared" si="6"/>
        <v>27</v>
      </c>
      <c r="O45" s="90">
        <f t="shared" si="30"/>
        <v>11315</v>
      </c>
      <c r="P45" s="90">
        <f t="shared" si="30"/>
        <v>184178</v>
      </c>
      <c r="Q45" s="91">
        <f t="shared" si="7"/>
        <v>100.00883860703553</v>
      </c>
      <c r="R45" s="91">
        <f t="shared" si="8"/>
        <v>166.72971539685346</v>
      </c>
      <c r="S45" s="91">
        <f t="shared" si="9"/>
        <v>162.77330976579762</v>
      </c>
      <c r="T45" s="92">
        <f t="shared" si="10"/>
        <v>0.97627054288649906</v>
      </c>
      <c r="U45" s="90">
        <f>AJ131</f>
        <v>708863</v>
      </c>
      <c r="V45" s="90">
        <f>AJ80</f>
        <v>948872</v>
      </c>
      <c r="W45" s="90">
        <f>AK131</f>
        <v>15782525</v>
      </c>
      <c r="X45" s="90">
        <f>AK80</f>
        <v>19461232</v>
      </c>
      <c r="Y45" s="93">
        <f t="shared" si="11"/>
        <v>15408014.249869743</v>
      </c>
      <c r="Z45" s="93">
        <f>IF(ISNUMBER(AG45),W45*AG45," -")</f>
        <v>15409376.103701269</v>
      </c>
      <c r="AA45" s="91">
        <f>IF(ISNUMBER(BI29),IF(BI29=0," -",BJ29*10/BI29)," -")</f>
        <v>279.12243019331083</v>
      </c>
      <c r="AB45" s="91">
        <f t="shared" si="12"/>
        <v>162.77330976579762</v>
      </c>
      <c r="AC45" s="139">
        <f>IF(BN29="","-",BN29)</f>
        <v>105.43076562407538</v>
      </c>
      <c r="AD45" s="104">
        <f t="shared" si="13"/>
        <v>419.07407407407408</v>
      </c>
      <c r="AE45" s="18"/>
      <c r="AF45" s="42">
        <f t="shared" si="14"/>
        <v>1.0000883860703553</v>
      </c>
      <c r="AG45" s="43">
        <f>IF(ISNUMBER(T45),IF(ISNUMBER(AF45),T45*AF45," -")," -")</f>
        <v>0.97635683160338849</v>
      </c>
      <c r="AI45" s="1" t="s">
        <v>40</v>
      </c>
      <c r="AJ45" s="9" t="s">
        <v>166</v>
      </c>
      <c r="AK45" s="10" t="s">
        <v>206</v>
      </c>
      <c r="AL45" s="16">
        <v>26297</v>
      </c>
      <c r="AM45" s="26">
        <v>546086</v>
      </c>
      <c r="AO45" s="1" t="s">
        <v>40</v>
      </c>
      <c r="AP45" s="32" t="s">
        <v>206</v>
      </c>
      <c r="AQ45" s="61">
        <v>2</v>
      </c>
      <c r="AR45" s="25">
        <v>27</v>
      </c>
      <c r="AS45" s="25">
        <v>0</v>
      </c>
      <c r="AT45" s="25">
        <v>0</v>
      </c>
      <c r="AU45" s="25">
        <v>25290</v>
      </c>
      <c r="AV45" s="25">
        <v>560724</v>
      </c>
      <c r="AW45" s="26"/>
      <c r="AY45" s="1" t="s">
        <v>40</v>
      </c>
      <c r="AZ45" s="32" t="s">
        <v>206</v>
      </c>
      <c r="BA45" s="16">
        <v>40</v>
      </c>
      <c r="BB45" s="25">
        <v>0</v>
      </c>
      <c r="BC45" s="25">
        <v>0</v>
      </c>
      <c r="BD45" s="25">
        <v>0</v>
      </c>
      <c r="BE45" s="26">
        <v>1</v>
      </c>
      <c r="BG45" s="1" t="s">
        <v>40</v>
      </c>
      <c r="BH45" s="32" t="s">
        <v>206</v>
      </c>
      <c r="BI45" s="16">
        <v>14446</v>
      </c>
      <c r="BJ45" s="26">
        <v>328590</v>
      </c>
      <c r="BL45" s="130" t="s">
        <v>206</v>
      </c>
      <c r="BM45" s="131" t="s">
        <v>252</v>
      </c>
      <c r="BN45" s="132">
        <v>112.80097085769839</v>
      </c>
    </row>
    <row r="46" spans="1:66" ht="17.100000000000001" customHeight="1" x14ac:dyDescent="0.2">
      <c r="A46" s="112" t="s">
        <v>25</v>
      </c>
      <c r="B46" s="90">
        <f>BA30</f>
        <v>27</v>
      </c>
      <c r="C46" s="90">
        <f t="shared" si="27"/>
        <v>4463</v>
      </c>
      <c r="D46" s="90">
        <f t="shared" si="27"/>
        <v>116010</v>
      </c>
      <c r="E46" s="91">
        <f t="shared" si="5"/>
        <v>259.93726193143624</v>
      </c>
      <c r="F46" s="90">
        <f t="shared" si="28"/>
        <v>0</v>
      </c>
      <c r="G46" s="90">
        <f t="shared" si="28"/>
        <v>0</v>
      </c>
      <c r="H46" s="90">
        <f t="shared" si="28"/>
        <v>0</v>
      </c>
      <c r="I46" s="90">
        <f t="shared" si="28"/>
        <v>0</v>
      </c>
      <c r="J46" s="90">
        <f t="shared" si="29"/>
        <v>2</v>
      </c>
      <c r="K46" s="90">
        <f t="shared" si="29"/>
        <v>29</v>
      </c>
      <c r="L46" s="90">
        <f t="shared" si="29"/>
        <v>0</v>
      </c>
      <c r="M46" s="90">
        <f t="shared" si="29"/>
        <v>0</v>
      </c>
      <c r="N46" s="90">
        <f t="shared" si="6"/>
        <v>27</v>
      </c>
      <c r="O46" s="90">
        <f t="shared" si="30"/>
        <v>4492</v>
      </c>
      <c r="P46" s="90">
        <f t="shared" si="30"/>
        <v>123338</v>
      </c>
      <c r="Q46" s="91">
        <f t="shared" si="7"/>
        <v>100.64978713869594</v>
      </c>
      <c r="R46" s="91">
        <f t="shared" si="8"/>
        <v>259.93726193143624</v>
      </c>
      <c r="S46" s="91">
        <f t="shared" si="9"/>
        <v>274.5725734639359</v>
      </c>
      <c r="T46" s="92">
        <f t="shared" si="10"/>
        <v>1.0563032457284252</v>
      </c>
      <c r="U46" s="90">
        <f>AJ132</f>
        <v>708870</v>
      </c>
      <c r="V46" s="90">
        <f>AJ81</f>
        <v>809168</v>
      </c>
      <c r="W46" s="90">
        <f>AK132</f>
        <v>14239033</v>
      </c>
      <c r="X46" s="90">
        <f>AK81</f>
        <v>15675717</v>
      </c>
      <c r="Y46" s="93">
        <f t="shared" si="11"/>
        <v>15040736.773934156</v>
      </c>
      <c r="Z46" s="93">
        <f>IF(ISNUMBER(AG46),W46*AG46," -")</f>
        <v>15138469.547056289</v>
      </c>
      <c r="AA46" s="91">
        <f>IF(ISNUMBER(BI30),IF(BI30=0," -",BJ30*10/BI30)," -")</f>
        <v>307.44444444444446</v>
      </c>
      <c r="AB46" s="91">
        <f t="shared" si="12"/>
        <v>274.5725734639359</v>
      </c>
      <c r="AC46" s="139">
        <f>IF(BN30="","-",BN30)</f>
        <v>77.062031158122437</v>
      </c>
      <c r="AD46" s="104">
        <f t="shared" si="13"/>
        <v>166.37037037037038</v>
      </c>
      <c r="AE46" s="18"/>
      <c r="AF46" s="42">
        <f t="shared" si="14"/>
        <v>1.0064978713869595</v>
      </c>
      <c r="AG46" s="43">
        <f>IF(ISNUMBER(T46),IF(ISNUMBER(AF46),T46*AF46," -")," -")</f>
        <v>1.0631669683647962</v>
      </c>
      <c r="AI46" s="1" t="s">
        <v>41</v>
      </c>
      <c r="AJ46" s="11" t="s">
        <v>166</v>
      </c>
      <c r="AK46" s="12" t="s">
        <v>207</v>
      </c>
      <c r="AL46" s="17">
        <v>8685</v>
      </c>
      <c r="AM46" s="28">
        <v>187057</v>
      </c>
      <c r="AO46" s="1" t="s">
        <v>41</v>
      </c>
      <c r="AP46" s="33" t="s">
        <v>207</v>
      </c>
      <c r="AQ46" s="62">
        <v>5</v>
      </c>
      <c r="AR46" s="27">
        <v>363</v>
      </c>
      <c r="AS46" s="27">
        <v>0</v>
      </c>
      <c r="AT46" s="27">
        <v>0</v>
      </c>
      <c r="AU46" s="27">
        <v>9048</v>
      </c>
      <c r="AV46" s="27">
        <v>186226</v>
      </c>
      <c r="AW46" s="28"/>
      <c r="AY46" s="1" t="s">
        <v>41</v>
      </c>
      <c r="AZ46" s="33" t="s">
        <v>207</v>
      </c>
      <c r="BA46" s="17">
        <v>23</v>
      </c>
      <c r="BB46" s="27">
        <v>0</v>
      </c>
      <c r="BC46" s="27">
        <v>0</v>
      </c>
      <c r="BD46" s="27">
        <v>0</v>
      </c>
      <c r="BE46" s="28">
        <v>0</v>
      </c>
      <c r="BG46" s="1" t="s">
        <v>41</v>
      </c>
      <c r="BH46" s="33" t="s">
        <v>207</v>
      </c>
      <c r="BI46" s="17">
        <v>4191</v>
      </c>
      <c r="BJ46" s="28">
        <v>95730</v>
      </c>
      <c r="BL46" s="118" t="s">
        <v>207</v>
      </c>
      <c r="BM46" s="119" t="s">
        <v>253</v>
      </c>
      <c r="BN46" s="120">
        <v>89.355980496602442</v>
      </c>
    </row>
    <row r="47" spans="1:66" ht="17.100000000000001" customHeight="1" x14ac:dyDescent="0.2">
      <c r="A47" s="112"/>
      <c r="B47" s="90"/>
      <c r="C47" s="90"/>
      <c r="D47" s="90"/>
      <c r="E47" s="93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3"/>
      <c r="R47" s="93"/>
      <c r="S47" s="93"/>
      <c r="T47" s="93"/>
      <c r="U47" s="90"/>
      <c r="V47" s="90"/>
      <c r="W47" s="90"/>
      <c r="X47" s="94"/>
      <c r="Y47" s="96"/>
      <c r="Z47" s="96"/>
      <c r="AA47" s="96"/>
      <c r="AB47" s="96"/>
      <c r="AC47" s="139"/>
      <c r="AD47" s="105"/>
      <c r="AE47" s="18"/>
      <c r="AF47" s="40"/>
      <c r="AG47" s="41"/>
      <c r="AI47" s="1" t="s">
        <v>42</v>
      </c>
      <c r="AJ47" s="5" t="s">
        <v>166</v>
      </c>
      <c r="AK47" s="6" t="s">
        <v>208</v>
      </c>
      <c r="AL47" s="14">
        <v>25136</v>
      </c>
      <c r="AM47" s="22">
        <v>741199</v>
      </c>
      <c r="AO47" s="1" t="s">
        <v>42</v>
      </c>
      <c r="AP47" s="30" t="s">
        <v>208</v>
      </c>
      <c r="AQ47" s="59">
        <v>0</v>
      </c>
      <c r="AR47" s="21">
        <v>0</v>
      </c>
      <c r="AS47" s="21">
        <v>0</v>
      </c>
      <c r="AT47" s="21">
        <v>0</v>
      </c>
      <c r="AU47" s="21">
        <v>14966</v>
      </c>
      <c r="AV47" s="21">
        <v>318084</v>
      </c>
      <c r="AW47" s="22"/>
      <c r="AY47" s="1" t="s">
        <v>42</v>
      </c>
      <c r="AZ47" s="30" t="s">
        <v>208</v>
      </c>
      <c r="BA47" s="14">
        <v>20</v>
      </c>
      <c r="BB47" s="21">
        <v>0</v>
      </c>
      <c r="BC47" s="21">
        <v>0</v>
      </c>
      <c r="BD47" s="21">
        <v>0</v>
      </c>
      <c r="BE47" s="22">
        <v>1</v>
      </c>
      <c r="BG47" s="1" t="s">
        <v>42</v>
      </c>
      <c r="BH47" s="30" t="s">
        <v>208</v>
      </c>
      <c r="BI47" s="14">
        <v>8469</v>
      </c>
      <c r="BJ47" s="22">
        <v>189745</v>
      </c>
      <c r="BL47" s="121" t="s">
        <v>208</v>
      </c>
      <c r="BM47" s="122" t="s">
        <v>254</v>
      </c>
      <c r="BN47" s="123">
        <v>67.103428109298264</v>
      </c>
    </row>
    <row r="48" spans="1:66" ht="17.100000000000001" customHeight="1" x14ac:dyDescent="0.2">
      <c r="A48" s="112" t="s">
        <v>26</v>
      </c>
      <c r="B48" s="90">
        <f>BA31</f>
        <v>18</v>
      </c>
      <c r="C48" s="90">
        <f t="shared" ref="C48:D52" si="31">AL31</f>
        <v>18506</v>
      </c>
      <c r="D48" s="90">
        <f t="shared" si="31"/>
        <v>596036</v>
      </c>
      <c r="E48" s="91">
        <f t="shared" si="5"/>
        <v>322.07716416297416</v>
      </c>
      <c r="F48" s="90">
        <f t="shared" ref="F48:I52" si="32">BB31</f>
        <v>0</v>
      </c>
      <c r="G48" s="90">
        <f t="shared" si="32"/>
        <v>0</v>
      </c>
      <c r="H48" s="90">
        <f t="shared" si="32"/>
        <v>0</v>
      </c>
      <c r="I48" s="90">
        <f t="shared" si="32"/>
        <v>0</v>
      </c>
      <c r="J48" s="90">
        <f t="shared" ref="J48:M52" si="33">AQ31</f>
        <v>3</v>
      </c>
      <c r="K48" s="90">
        <f t="shared" si="33"/>
        <v>27</v>
      </c>
      <c r="L48" s="90">
        <f t="shared" si="33"/>
        <v>1</v>
      </c>
      <c r="M48" s="90">
        <f t="shared" si="33"/>
        <v>6</v>
      </c>
      <c r="N48" s="90">
        <f t="shared" si="6"/>
        <v>18</v>
      </c>
      <c r="O48" s="90">
        <f t="shared" ref="O48:P52" si="34">AU31</f>
        <v>18527</v>
      </c>
      <c r="P48" s="90">
        <f t="shared" si="34"/>
        <v>603833</v>
      </c>
      <c r="Q48" s="91">
        <f t="shared" si="7"/>
        <v>100.11347671025614</v>
      </c>
      <c r="R48" s="91">
        <f t="shared" si="8"/>
        <v>322.07716416297416</v>
      </c>
      <c r="S48" s="91">
        <f t="shared" si="9"/>
        <v>325.92054838883791</v>
      </c>
      <c r="T48" s="92">
        <f t="shared" si="10"/>
        <v>1.0119331162016783</v>
      </c>
      <c r="U48" s="90">
        <f>AJ133</f>
        <v>1324071</v>
      </c>
      <c r="V48" s="90">
        <f>AJ82</f>
        <v>1448047</v>
      </c>
      <c r="W48" s="90">
        <f>AK133</f>
        <v>33828529</v>
      </c>
      <c r="X48" s="90">
        <f>AK82</f>
        <v>36121185</v>
      </c>
      <c r="Y48" s="93">
        <f t="shared" si="11"/>
        <v>34232208.767488845</v>
      </c>
      <c r="Z48" s="93">
        <f>IF(ISNUMBER(AG48),W48*AG48," -")</f>
        <v>34271054.351846203</v>
      </c>
      <c r="AA48" s="91">
        <f>IF(ISNUMBER(BI31),IF(BI31=0," -",BJ31*10/BI31)," -")</f>
        <v>275.2194357366771</v>
      </c>
      <c r="AB48" s="91">
        <f t="shared" si="12"/>
        <v>325.92054838883791</v>
      </c>
      <c r="AC48" s="139">
        <f>IF(BN31="","-",BN31)</f>
        <v>143.58605382719423</v>
      </c>
      <c r="AD48" s="104">
        <f t="shared" si="13"/>
        <v>1029.2777777777778</v>
      </c>
      <c r="AE48" s="18"/>
      <c r="AF48" s="42">
        <f t="shared" si="14"/>
        <v>1.0011347671025614</v>
      </c>
      <c r="AG48" s="43">
        <f>IF(ISNUMBER(T48),IF(ISNUMBER(AF48),T48*AF48," -")," -")</f>
        <v>1.0130814246119364</v>
      </c>
      <c r="AI48" s="1" t="s">
        <v>43</v>
      </c>
      <c r="AJ48" s="5" t="s">
        <v>166</v>
      </c>
      <c r="AK48" s="6" t="s">
        <v>209</v>
      </c>
      <c r="AL48" s="14">
        <v>177021</v>
      </c>
      <c r="AM48" s="22">
        <v>5541846</v>
      </c>
      <c r="AO48" s="1" t="s">
        <v>43</v>
      </c>
      <c r="AP48" s="30" t="s">
        <v>209</v>
      </c>
      <c r="AQ48" s="59">
        <v>1</v>
      </c>
      <c r="AR48" s="21">
        <v>3775</v>
      </c>
      <c r="AS48" s="21">
        <v>1</v>
      </c>
      <c r="AT48" s="21">
        <v>19</v>
      </c>
      <c r="AU48" s="21">
        <v>180777</v>
      </c>
      <c r="AV48" s="21">
        <v>5725893</v>
      </c>
      <c r="AW48" s="22"/>
      <c r="AY48" s="1" t="s">
        <v>43</v>
      </c>
      <c r="AZ48" s="30" t="s">
        <v>209</v>
      </c>
      <c r="BA48" s="14">
        <v>27</v>
      </c>
      <c r="BB48" s="21">
        <v>0</v>
      </c>
      <c r="BC48" s="21">
        <v>0</v>
      </c>
      <c r="BD48" s="21">
        <v>0</v>
      </c>
      <c r="BE48" s="22">
        <v>0</v>
      </c>
      <c r="BG48" s="1" t="s">
        <v>43</v>
      </c>
      <c r="BH48" s="30" t="s">
        <v>209</v>
      </c>
      <c r="BI48" s="14">
        <v>11429</v>
      </c>
      <c r="BJ48" s="22">
        <v>242674</v>
      </c>
      <c r="BL48" s="121" t="s">
        <v>209</v>
      </c>
      <c r="BM48" s="122" t="s">
        <v>255</v>
      </c>
      <c r="BN48" s="123">
        <v>86.007658718948719</v>
      </c>
    </row>
    <row r="49" spans="1:66" ht="17.100000000000001" customHeight="1" x14ac:dyDescent="0.2">
      <c r="A49" s="112" t="s">
        <v>27</v>
      </c>
      <c r="B49" s="90">
        <f>BA32</f>
        <v>12</v>
      </c>
      <c r="C49" s="90">
        <f t="shared" si="31"/>
        <v>5532</v>
      </c>
      <c r="D49" s="90">
        <f t="shared" si="31"/>
        <v>124617</v>
      </c>
      <c r="E49" s="91">
        <f t="shared" si="5"/>
        <v>225.26572668112797</v>
      </c>
      <c r="F49" s="90">
        <f t="shared" si="32"/>
        <v>0</v>
      </c>
      <c r="G49" s="90">
        <f t="shared" si="32"/>
        <v>0</v>
      </c>
      <c r="H49" s="90">
        <f t="shared" si="32"/>
        <v>0</v>
      </c>
      <c r="I49" s="90">
        <f t="shared" si="32"/>
        <v>1</v>
      </c>
      <c r="J49" s="90">
        <f t="shared" si="33"/>
        <v>0</v>
      </c>
      <c r="K49" s="90">
        <f t="shared" si="33"/>
        <v>0</v>
      </c>
      <c r="L49" s="90">
        <f t="shared" si="33"/>
        <v>2</v>
      </c>
      <c r="M49" s="90">
        <f t="shared" si="33"/>
        <v>18</v>
      </c>
      <c r="N49" s="90">
        <f t="shared" si="6"/>
        <v>11</v>
      </c>
      <c r="O49" s="90">
        <f t="shared" si="34"/>
        <v>5162</v>
      </c>
      <c r="P49" s="90">
        <f t="shared" si="34"/>
        <v>141389</v>
      </c>
      <c r="Q49" s="91">
        <f t="shared" si="7"/>
        <v>93.311641359363705</v>
      </c>
      <c r="R49" s="91">
        <f t="shared" si="8"/>
        <v>225.26572668112797</v>
      </c>
      <c r="S49" s="91">
        <f t="shared" si="9"/>
        <v>273.90352576520729</v>
      </c>
      <c r="T49" s="92">
        <f t="shared" si="10"/>
        <v>1.2159130010617547</v>
      </c>
      <c r="U49" s="90">
        <f>AJ134</f>
        <v>5675739</v>
      </c>
      <c r="V49" s="90">
        <f>AJ83</f>
        <v>5705478</v>
      </c>
      <c r="W49" s="90">
        <f>AK134</f>
        <v>146646376</v>
      </c>
      <c r="X49" s="90">
        <f>AK83</f>
        <v>147439467</v>
      </c>
      <c r="Y49" s="93">
        <f t="shared" si="11"/>
        <v>178309235.13699049</v>
      </c>
      <c r="Z49" s="93">
        <f>IF(ISNUMBER(AG49),W49*AG49," -")</f>
        <v>166383274.00165308</v>
      </c>
      <c r="AA49" s="91">
        <f>IF(ISNUMBER(BI32),IF(BI32=0," -",BJ32*10/BI32)," -")</f>
        <v>275.48684210526318</v>
      </c>
      <c r="AB49" s="91">
        <f t="shared" si="12"/>
        <v>273.90352576520729</v>
      </c>
      <c r="AC49" s="139">
        <f>IF(BN32="","-",BN32)</f>
        <v>119.70795820597155</v>
      </c>
      <c r="AD49" s="104">
        <f t="shared" si="13"/>
        <v>469.27272727272725</v>
      </c>
      <c r="AE49" s="18"/>
      <c r="AF49" s="42">
        <f t="shared" si="14"/>
        <v>0.93311641359363706</v>
      </c>
      <c r="AG49" s="43">
        <f>IF(ISNUMBER(T49),IF(ISNUMBER(AF49),T49*AF49," -")," -")</f>
        <v>1.1345883787926208</v>
      </c>
      <c r="AI49" s="1" t="s">
        <v>44</v>
      </c>
      <c r="AJ49" s="5" t="s">
        <v>166</v>
      </c>
      <c r="AK49" s="6" t="s">
        <v>210</v>
      </c>
      <c r="AL49" s="14">
        <v>12993</v>
      </c>
      <c r="AM49" s="22">
        <v>285568</v>
      </c>
      <c r="AO49" s="1" t="s">
        <v>44</v>
      </c>
      <c r="AP49" s="30" t="s">
        <v>210</v>
      </c>
      <c r="AQ49" s="59">
        <v>0</v>
      </c>
      <c r="AR49" s="21">
        <v>0</v>
      </c>
      <c r="AS49" s="21">
        <v>0</v>
      </c>
      <c r="AT49" s="21">
        <v>0</v>
      </c>
      <c r="AU49" s="21">
        <v>12993</v>
      </c>
      <c r="AV49" s="21">
        <v>285561</v>
      </c>
      <c r="AW49" s="22"/>
      <c r="AY49" s="1" t="s">
        <v>44</v>
      </c>
      <c r="AZ49" s="30" t="s">
        <v>210</v>
      </c>
      <c r="BA49" s="14">
        <v>37</v>
      </c>
      <c r="BB49" s="21">
        <v>0</v>
      </c>
      <c r="BC49" s="21">
        <v>0</v>
      </c>
      <c r="BD49" s="21">
        <v>0</v>
      </c>
      <c r="BE49" s="22">
        <v>0</v>
      </c>
      <c r="BG49" s="1" t="s">
        <v>44</v>
      </c>
      <c r="BH49" s="30" t="s">
        <v>210</v>
      </c>
      <c r="BI49" s="14">
        <v>5818</v>
      </c>
      <c r="BJ49" s="22">
        <v>139627</v>
      </c>
      <c r="BL49" s="121" t="s">
        <v>210</v>
      </c>
      <c r="BM49" s="122" t="s">
        <v>256</v>
      </c>
      <c r="BN49" s="123">
        <v>65.072670049544584</v>
      </c>
    </row>
    <row r="50" spans="1:66" ht="17.100000000000001" customHeight="1" thickBot="1" x14ac:dyDescent="0.25">
      <c r="A50" s="112" t="s">
        <v>28</v>
      </c>
      <c r="B50" s="90">
        <f>BA33</f>
        <v>12</v>
      </c>
      <c r="C50" s="90">
        <f t="shared" si="31"/>
        <v>8901</v>
      </c>
      <c r="D50" s="90">
        <f t="shared" si="31"/>
        <v>199280</v>
      </c>
      <c r="E50" s="91">
        <f t="shared" si="5"/>
        <v>223.88495674643298</v>
      </c>
      <c r="F50" s="90">
        <f t="shared" si="32"/>
        <v>0</v>
      </c>
      <c r="G50" s="90">
        <f t="shared" si="32"/>
        <v>0</v>
      </c>
      <c r="H50" s="90">
        <f t="shared" si="32"/>
        <v>0</v>
      </c>
      <c r="I50" s="90">
        <f t="shared" si="32"/>
        <v>0</v>
      </c>
      <c r="J50" s="90">
        <f t="shared" si="33"/>
        <v>1</v>
      </c>
      <c r="K50" s="90">
        <f t="shared" si="33"/>
        <v>26</v>
      </c>
      <c r="L50" s="90">
        <f t="shared" si="33"/>
        <v>2</v>
      </c>
      <c r="M50" s="90">
        <f t="shared" si="33"/>
        <v>16</v>
      </c>
      <c r="N50" s="90">
        <f t="shared" si="6"/>
        <v>12</v>
      </c>
      <c r="O50" s="90">
        <f t="shared" si="34"/>
        <v>8911</v>
      </c>
      <c r="P50" s="90">
        <f t="shared" si="34"/>
        <v>212456</v>
      </c>
      <c r="Q50" s="91">
        <f t="shared" si="7"/>
        <v>100.11234692731153</v>
      </c>
      <c r="R50" s="91">
        <f t="shared" si="8"/>
        <v>223.88495674643298</v>
      </c>
      <c r="S50" s="91">
        <f t="shared" si="9"/>
        <v>238.4199304230726</v>
      </c>
      <c r="T50" s="92">
        <f t="shared" si="10"/>
        <v>1.0649216181733085</v>
      </c>
      <c r="U50" s="90">
        <f>AJ135</f>
        <v>2488378</v>
      </c>
      <c r="V50" s="90">
        <f>AJ84</f>
        <v>2937597</v>
      </c>
      <c r="W50" s="90">
        <f>AK135</f>
        <v>56516727</v>
      </c>
      <c r="X50" s="90">
        <f>AK84</f>
        <v>62373497</v>
      </c>
      <c r="Y50" s="93">
        <f t="shared" si="11"/>
        <v>60185884.370699115</v>
      </c>
      <c r="Z50" s="93">
        <f>IF(ISNUMBER(AG50),W50*AG50," -")</f>
        <v>60253501.362464882</v>
      </c>
      <c r="AA50" s="91">
        <f>IF(ISNUMBER(BI33),IF(BI33=0," -",BJ33*10/BI33)," -")</f>
        <v>265.31835205992508</v>
      </c>
      <c r="AB50" s="91">
        <f t="shared" si="12"/>
        <v>238.4199304230726</v>
      </c>
      <c r="AC50" s="139">
        <f>IF(BN33="","-",BN33)</f>
        <v>116.8474087019716</v>
      </c>
      <c r="AD50" s="104">
        <f t="shared" si="13"/>
        <v>742.58333333333337</v>
      </c>
      <c r="AE50" s="18"/>
      <c r="AF50" s="42">
        <f t="shared" si="14"/>
        <v>1.0011234692731155</v>
      </c>
      <c r="AG50" s="43">
        <f>IF(ISNUMBER(T50),IF(ISNUMBER(AF50),T50*AF50," -")," -")</f>
        <v>1.0661180248896027</v>
      </c>
      <c r="AI50" s="1" t="s">
        <v>45</v>
      </c>
      <c r="AJ50" s="7" t="s">
        <v>166</v>
      </c>
      <c r="AK50" s="8" t="s">
        <v>211</v>
      </c>
      <c r="AL50" s="15">
        <v>19448</v>
      </c>
      <c r="AM50" s="24">
        <v>331000</v>
      </c>
      <c r="AO50" s="1" t="s">
        <v>45</v>
      </c>
      <c r="AP50" s="31" t="s">
        <v>211</v>
      </c>
      <c r="AQ50" s="60">
        <v>2</v>
      </c>
      <c r="AR50" s="23">
        <v>177</v>
      </c>
      <c r="AS50" s="23">
        <v>2</v>
      </c>
      <c r="AT50" s="23">
        <v>8</v>
      </c>
      <c r="AU50" s="23">
        <v>19617</v>
      </c>
      <c r="AV50" s="23">
        <v>339062</v>
      </c>
      <c r="AW50" s="24"/>
      <c r="AY50" s="1" t="s">
        <v>45</v>
      </c>
      <c r="AZ50" s="31" t="s">
        <v>211</v>
      </c>
      <c r="BA50" s="15">
        <v>17</v>
      </c>
      <c r="BB50" s="23">
        <v>0</v>
      </c>
      <c r="BC50" s="23">
        <v>0</v>
      </c>
      <c r="BD50" s="23">
        <v>0</v>
      </c>
      <c r="BE50" s="24">
        <v>0</v>
      </c>
      <c r="BG50" s="1" t="s">
        <v>45</v>
      </c>
      <c r="BH50" s="31" t="s">
        <v>211</v>
      </c>
      <c r="BI50" s="15">
        <v>375</v>
      </c>
      <c r="BJ50" s="24">
        <v>10710</v>
      </c>
      <c r="BL50" s="124" t="s">
        <v>211</v>
      </c>
      <c r="BM50" s="125" t="s">
        <v>257</v>
      </c>
      <c r="BN50" s="126">
        <v>97.246491975249654</v>
      </c>
    </row>
    <row r="51" spans="1:66" ht="17.100000000000001" customHeight="1" thickBot="1" x14ac:dyDescent="0.25">
      <c r="A51" s="112" t="s">
        <v>29</v>
      </c>
      <c r="B51" s="90">
        <f>BA34</f>
        <v>7</v>
      </c>
      <c r="C51" s="90">
        <f t="shared" si="31"/>
        <v>814</v>
      </c>
      <c r="D51" s="90">
        <f t="shared" si="31"/>
        <v>20460</v>
      </c>
      <c r="E51" s="91">
        <f t="shared" si="5"/>
        <v>251.35135135135135</v>
      </c>
      <c r="F51" s="90">
        <f t="shared" si="32"/>
        <v>0</v>
      </c>
      <c r="G51" s="90">
        <f t="shared" si="32"/>
        <v>0</v>
      </c>
      <c r="H51" s="90">
        <f t="shared" si="32"/>
        <v>0</v>
      </c>
      <c r="I51" s="90">
        <f t="shared" si="32"/>
        <v>0</v>
      </c>
      <c r="J51" s="90">
        <f t="shared" si="33"/>
        <v>1</v>
      </c>
      <c r="K51" s="90">
        <f t="shared" si="33"/>
        <v>4</v>
      </c>
      <c r="L51" s="90">
        <f t="shared" si="33"/>
        <v>1</v>
      </c>
      <c r="M51" s="90">
        <f t="shared" si="33"/>
        <v>5</v>
      </c>
      <c r="N51" s="90">
        <f t="shared" si="6"/>
        <v>7</v>
      </c>
      <c r="O51" s="90">
        <f t="shared" si="34"/>
        <v>813</v>
      </c>
      <c r="P51" s="90">
        <f t="shared" si="34"/>
        <v>21863</v>
      </c>
      <c r="Q51" s="91">
        <f t="shared" si="7"/>
        <v>99.877149877149876</v>
      </c>
      <c r="R51" s="91">
        <f t="shared" si="8"/>
        <v>251.35135135135135</v>
      </c>
      <c r="S51" s="91">
        <f t="shared" si="9"/>
        <v>268.91758917589175</v>
      </c>
      <c r="T51" s="92">
        <f t="shared" si="10"/>
        <v>1.0698871827427952</v>
      </c>
      <c r="U51" s="90">
        <f>AJ136</f>
        <v>345577</v>
      </c>
      <c r="V51" s="90">
        <f>AJ85</f>
        <v>422549</v>
      </c>
      <c r="W51" s="90">
        <f>AK136</f>
        <v>8034936</v>
      </c>
      <c r="X51" s="90">
        <f>AK85</f>
        <v>10071667</v>
      </c>
      <c r="Y51" s="93">
        <f t="shared" si="11"/>
        <v>8596475.0405586641</v>
      </c>
      <c r="Z51" s="93">
        <f>IF(ISNUMBER(AG51),W51*AG51," -")</f>
        <v>8585914.2604105566</v>
      </c>
      <c r="AA51" s="91">
        <f>IF(ISNUMBER(BI34),IF(BI34=0," -",BJ34*10/BI34)," -")</f>
        <v>268.91758917589175</v>
      </c>
      <c r="AB51" s="91">
        <f t="shared" si="12"/>
        <v>268.91758917589175</v>
      </c>
      <c r="AC51" s="139">
        <f>IF(BN34="","-",BN34)</f>
        <v>25.603817917453743</v>
      </c>
      <c r="AD51" s="104">
        <f t="shared" si="13"/>
        <v>116.14285714285714</v>
      </c>
      <c r="AE51" s="18"/>
      <c r="AF51" s="42">
        <f t="shared" si="14"/>
        <v>0.99877149877149873</v>
      </c>
      <c r="AG51" s="43">
        <f>IF(ISNUMBER(T51),IF(ISNUMBER(AF51),T51*AF51," -")," -")</f>
        <v>1.068572825024438</v>
      </c>
      <c r="AI51" s="1" t="s">
        <v>46</v>
      </c>
      <c r="AJ51" s="3" t="s">
        <v>166</v>
      </c>
      <c r="AK51" s="4" t="s">
        <v>212</v>
      </c>
      <c r="AL51" s="13">
        <v>3581</v>
      </c>
      <c r="AM51" s="20">
        <v>68531</v>
      </c>
      <c r="AO51" s="1" t="s">
        <v>46</v>
      </c>
      <c r="AP51" s="29" t="s">
        <v>212</v>
      </c>
      <c r="AQ51" s="58">
        <v>0</v>
      </c>
      <c r="AR51" s="19">
        <v>0</v>
      </c>
      <c r="AS51" s="19">
        <v>0</v>
      </c>
      <c r="AT51" s="19">
        <v>0</v>
      </c>
      <c r="AU51" s="19">
        <v>3581</v>
      </c>
      <c r="AV51" s="19">
        <v>70937</v>
      </c>
      <c r="AW51" s="20"/>
      <c r="AY51" s="1" t="s">
        <v>46</v>
      </c>
      <c r="AZ51" s="29" t="s">
        <v>212</v>
      </c>
      <c r="BA51" s="13">
        <v>13</v>
      </c>
      <c r="BB51" s="19">
        <v>0</v>
      </c>
      <c r="BC51" s="19">
        <v>0</v>
      </c>
      <c r="BD51" s="19">
        <v>0</v>
      </c>
      <c r="BE51" s="20">
        <v>0</v>
      </c>
      <c r="BG51" s="1" t="s">
        <v>46</v>
      </c>
      <c r="BH51" s="29" t="s">
        <v>212</v>
      </c>
      <c r="BI51" s="13">
        <v>1369</v>
      </c>
      <c r="BJ51" s="20">
        <v>33644</v>
      </c>
      <c r="BL51" s="133" t="s">
        <v>212</v>
      </c>
      <c r="BM51" s="134" t="s">
        <v>258</v>
      </c>
      <c r="BN51" s="135">
        <v>93.229389785549571</v>
      </c>
    </row>
    <row r="52" spans="1:66" ht="17.100000000000001" customHeight="1" thickBot="1" x14ac:dyDescent="0.25">
      <c r="A52" s="112" t="s">
        <v>30</v>
      </c>
      <c r="B52" s="90">
        <f>BA35</f>
        <v>16</v>
      </c>
      <c r="C52" s="90">
        <f t="shared" si="31"/>
        <v>7743</v>
      </c>
      <c r="D52" s="90">
        <f t="shared" si="31"/>
        <v>169270</v>
      </c>
      <c r="E52" s="91">
        <f t="shared" si="5"/>
        <v>218.61035774247708</v>
      </c>
      <c r="F52" s="90">
        <f t="shared" si="32"/>
        <v>0</v>
      </c>
      <c r="G52" s="90">
        <f t="shared" si="32"/>
        <v>0</v>
      </c>
      <c r="H52" s="90">
        <f t="shared" si="32"/>
        <v>0</v>
      </c>
      <c r="I52" s="90">
        <f t="shared" si="32"/>
        <v>0</v>
      </c>
      <c r="J52" s="90">
        <f t="shared" si="33"/>
        <v>0</v>
      </c>
      <c r="K52" s="90">
        <f t="shared" si="33"/>
        <v>0</v>
      </c>
      <c r="L52" s="90">
        <f t="shared" si="33"/>
        <v>1</v>
      </c>
      <c r="M52" s="90">
        <f t="shared" si="33"/>
        <v>4</v>
      </c>
      <c r="N52" s="90">
        <f t="shared" si="6"/>
        <v>16</v>
      </c>
      <c r="O52" s="90">
        <f t="shared" si="34"/>
        <v>7739</v>
      </c>
      <c r="P52" s="90">
        <f t="shared" si="34"/>
        <v>195933</v>
      </c>
      <c r="Q52" s="91">
        <f t="shared" si="7"/>
        <v>99.94834043652331</v>
      </c>
      <c r="R52" s="91">
        <f t="shared" si="8"/>
        <v>218.61035774247708</v>
      </c>
      <c r="S52" s="91">
        <f t="shared" si="9"/>
        <v>253.17612094585863</v>
      </c>
      <c r="T52" s="92">
        <f t="shared" si="10"/>
        <v>1.1581158530653886</v>
      </c>
      <c r="U52" s="90">
        <f>AJ137</f>
        <v>270836</v>
      </c>
      <c r="V52" s="90">
        <f>AJ86</f>
        <v>352409</v>
      </c>
      <c r="W52" s="90">
        <f>AK137</f>
        <v>5703089</v>
      </c>
      <c r="X52" s="90">
        <f>AK86</f>
        <v>8070060</v>
      </c>
      <c r="Y52" s="93">
        <f t="shared" si="11"/>
        <v>6604837.7823428335</v>
      </c>
      <c r="Z52" s="93">
        <f>IF(ISNUMBER(AG52),W52*AG52," -")</f>
        <v>6601425.7519761324</v>
      </c>
      <c r="AA52" s="91">
        <f>IF(ISNUMBER(BI35),IF(BI35=0," -",BJ35*10/BI35)," -")</f>
        <v>251.01860053144375</v>
      </c>
      <c r="AB52" s="91">
        <f t="shared" si="12"/>
        <v>253.17612094585863</v>
      </c>
      <c r="AC52" s="139">
        <f>IF(BN35="","-",BN35)</f>
        <v>129.85809173100574</v>
      </c>
      <c r="AD52" s="104">
        <f t="shared" si="13"/>
        <v>483.6875</v>
      </c>
      <c r="AE52" s="18"/>
      <c r="AF52" s="42">
        <f t="shared" si="14"/>
        <v>0.99948340436523309</v>
      </c>
      <c r="AG52" s="43">
        <f>IF(ISNUMBER(T52),IF(ISNUMBER(AF52),T52*AF52," -")," -")</f>
        <v>1.1575175754711406</v>
      </c>
      <c r="AI52" s="1" t="s">
        <v>47</v>
      </c>
      <c r="AJ52" s="9" t="s">
        <v>166</v>
      </c>
      <c r="AK52" s="10" t="s">
        <v>213</v>
      </c>
      <c r="AL52" s="16">
        <v>3042</v>
      </c>
      <c r="AM52" s="26">
        <v>68080</v>
      </c>
      <c r="AO52" s="1" t="s">
        <v>47</v>
      </c>
      <c r="AP52" s="32" t="s">
        <v>213</v>
      </c>
      <c r="AQ52" s="61">
        <v>0</v>
      </c>
      <c r="AR52" s="25">
        <v>0</v>
      </c>
      <c r="AS52" s="25">
        <v>0</v>
      </c>
      <c r="AT52" s="25">
        <v>0</v>
      </c>
      <c r="AU52" s="25">
        <v>3042</v>
      </c>
      <c r="AV52" s="25">
        <v>69850</v>
      </c>
      <c r="AW52" s="26"/>
      <c r="AY52" s="1" t="s">
        <v>47</v>
      </c>
      <c r="AZ52" s="32" t="s">
        <v>213</v>
      </c>
      <c r="BA52" s="16">
        <v>10</v>
      </c>
      <c r="BB52" s="25">
        <v>0</v>
      </c>
      <c r="BC52" s="25">
        <v>0</v>
      </c>
      <c r="BD52" s="25">
        <v>0</v>
      </c>
      <c r="BE52" s="26">
        <v>0</v>
      </c>
      <c r="BG52" s="1" t="s">
        <v>47</v>
      </c>
      <c r="BH52" s="32" t="s">
        <v>213</v>
      </c>
      <c r="BI52" s="15">
        <v>2764</v>
      </c>
      <c r="BJ52" s="24">
        <v>64680</v>
      </c>
      <c r="BL52" s="136" t="s">
        <v>213</v>
      </c>
      <c r="BM52" s="137" t="s">
        <v>259</v>
      </c>
      <c r="BN52" s="138">
        <v>42.64217212891711</v>
      </c>
    </row>
    <row r="53" spans="1:66" ht="17.100000000000001" customHeight="1" thickBot="1" x14ac:dyDescent="0.25">
      <c r="A53" s="112"/>
      <c r="B53" s="90"/>
      <c r="C53" s="90"/>
      <c r="D53" s="90"/>
      <c r="E53" s="93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3"/>
      <c r="R53" s="93"/>
      <c r="S53" s="93"/>
      <c r="T53" s="93"/>
      <c r="U53" s="90"/>
      <c r="V53" s="90"/>
      <c r="W53" s="90"/>
      <c r="X53" s="94"/>
      <c r="Y53" s="96"/>
      <c r="Z53" s="96"/>
      <c r="AA53" s="96"/>
      <c r="AB53" s="96"/>
      <c r="AC53" s="139"/>
      <c r="AD53" s="105"/>
      <c r="AE53" s="18"/>
      <c r="AF53" s="40"/>
      <c r="AG53" s="41"/>
      <c r="BG53" s="1" t="s">
        <v>0</v>
      </c>
      <c r="BI53" s="34">
        <f>SUM(BI6:BI52)</f>
        <v>217678</v>
      </c>
      <c r="BJ53" s="35">
        <f>SUM(BJ6:BJ52)</f>
        <v>5207964</v>
      </c>
      <c r="BM53" s="1" t="s">
        <v>165</v>
      </c>
      <c r="BN53" s="138">
        <v>119.66021871212085</v>
      </c>
    </row>
    <row r="54" spans="1:66" ht="17.100000000000001" customHeight="1" x14ac:dyDescent="0.2">
      <c r="A54" s="112" t="s">
        <v>31</v>
      </c>
      <c r="B54" s="90">
        <f>BA36</f>
        <v>17</v>
      </c>
      <c r="C54" s="90">
        <f t="shared" ref="C54:D58" si="35">AL36</f>
        <v>2754</v>
      </c>
      <c r="D54" s="90">
        <f t="shared" si="35"/>
        <v>79458</v>
      </c>
      <c r="E54" s="91">
        <f t="shared" si="5"/>
        <v>288.51851851851853</v>
      </c>
      <c r="F54" s="90">
        <f t="shared" ref="F54:I58" si="36">BB36</f>
        <v>0</v>
      </c>
      <c r="G54" s="90">
        <f t="shared" si="36"/>
        <v>1</v>
      </c>
      <c r="H54" s="90">
        <f t="shared" si="36"/>
        <v>0</v>
      </c>
      <c r="I54" s="90">
        <f t="shared" si="36"/>
        <v>0</v>
      </c>
      <c r="J54" s="90">
        <f t="shared" ref="J54:M58" si="37">AQ36</f>
        <v>0</v>
      </c>
      <c r="K54" s="90">
        <f t="shared" si="37"/>
        <v>0</v>
      </c>
      <c r="L54" s="90">
        <f t="shared" si="37"/>
        <v>0</v>
      </c>
      <c r="M54" s="90">
        <f t="shared" si="37"/>
        <v>0</v>
      </c>
      <c r="N54" s="90">
        <f t="shared" si="6"/>
        <v>16</v>
      </c>
      <c r="O54" s="90">
        <f t="shared" ref="O54:P58" si="38">AU36</f>
        <v>2725</v>
      </c>
      <c r="P54" s="90">
        <f t="shared" si="38"/>
        <v>67359</v>
      </c>
      <c r="Q54" s="91">
        <f t="shared" si="7"/>
        <v>98.946986201888166</v>
      </c>
      <c r="R54" s="91">
        <f t="shared" si="8"/>
        <v>288.51851851851853</v>
      </c>
      <c r="S54" s="91">
        <f t="shared" si="9"/>
        <v>247.18899082568808</v>
      </c>
      <c r="T54" s="92">
        <f t="shared" si="10"/>
        <v>0.85675259978094709</v>
      </c>
      <c r="U54" s="90">
        <f>AJ138</f>
        <v>132922</v>
      </c>
      <c r="V54" s="90">
        <f>AJ87</f>
        <v>157445</v>
      </c>
      <c r="W54" s="90">
        <f>AK138</f>
        <v>3269335</v>
      </c>
      <c r="X54" s="90">
        <f>AK87</f>
        <v>3616173</v>
      </c>
      <c r="Y54" s="93">
        <f t="shared" si="11"/>
        <v>2801011.2608048427</v>
      </c>
      <c r="Z54" s="93">
        <f>IF(ISNUMBER(AG54),W54*AG54," -")</f>
        <v>2771516.2257419014</v>
      </c>
      <c r="AA54" s="91">
        <f>IF(ISNUMBER(BI36),IF(BI36=0," -",BJ36*10/BI36)," -")</f>
        <v>176.43797643797643</v>
      </c>
      <c r="AB54" s="91">
        <f t="shared" si="12"/>
        <v>247.18899082568808</v>
      </c>
      <c r="AC54" s="139">
        <f>IF(BN36="","-",BN36)</f>
        <v>142.27051479696263</v>
      </c>
      <c r="AD54" s="104">
        <f t="shared" si="13"/>
        <v>170.3125</v>
      </c>
      <c r="AE54" s="18"/>
      <c r="AF54" s="42">
        <f t="shared" si="14"/>
        <v>0.98946986201888165</v>
      </c>
      <c r="AG54" s="43">
        <f>IF(ISNUMBER(T54),IF(ISNUMBER(AF54),T54*AF54," -")," -")</f>
        <v>0.84773087668957181</v>
      </c>
    </row>
    <row r="55" spans="1:66" ht="17.100000000000001" customHeight="1" x14ac:dyDescent="0.2">
      <c r="A55" s="112" t="s">
        <v>32</v>
      </c>
      <c r="B55" s="90">
        <f>BA37</f>
        <v>17</v>
      </c>
      <c r="C55" s="90">
        <f t="shared" si="35"/>
        <v>15064</v>
      </c>
      <c r="D55" s="90">
        <f t="shared" si="35"/>
        <v>537538</v>
      </c>
      <c r="E55" s="91">
        <f t="shared" si="5"/>
        <v>356.83616569304303</v>
      </c>
      <c r="F55" s="90">
        <f t="shared" si="36"/>
        <v>0</v>
      </c>
      <c r="G55" s="90">
        <f t="shared" si="36"/>
        <v>0</v>
      </c>
      <c r="H55" s="90">
        <f t="shared" si="36"/>
        <v>0</v>
      </c>
      <c r="I55" s="90">
        <f t="shared" si="36"/>
        <v>0</v>
      </c>
      <c r="J55" s="90">
        <f t="shared" si="37"/>
        <v>1</v>
      </c>
      <c r="K55" s="90">
        <f t="shared" si="37"/>
        <v>18</v>
      </c>
      <c r="L55" s="90">
        <f t="shared" si="37"/>
        <v>0</v>
      </c>
      <c r="M55" s="90">
        <f t="shared" si="37"/>
        <v>0</v>
      </c>
      <c r="N55" s="90">
        <f t="shared" si="6"/>
        <v>17</v>
      </c>
      <c r="O55" s="90">
        <f t="shared" si="38"/>
        <v>15082</v>
      </c>
      <c r="P55" s="90">
        <f t="shared" si="38"/>
        <v>541731</v>
      </c>
      <c r="Q55" s="91">
        <f t="shared" si="7"/>
        <v>100.11949017525225</v>
      </c>
      <c r="R55" s="91">
        <f t="shared" si="8"/>
        <v>356.83616569304303</v>
      </c>
      <c r="S55" s="91">
        <f t="shared" si="9"/>
        <v>359.19042567298766</v>
      </c>
      <c r="T55" s="92">
        <f t="shared" si="10"/>
        <v>1.0065975935353195</v>
      </c>
      <c r="U55" s="90">
        <f>AJ139</f>
        <v>177011</v>
      </c>
      <c r="V55" s="90">
        <f>AJ88</f>
        <v>189448</v>
      </c>
      <c r="W55" s="90">
        <f>AK139</f>
        <v>4312241</v>
      </c>
      <c r="X55" s="90">
        <f>AK88</f>
        <v>4827629</v>
      </c>
      <c r="Y55" s="93">
        <f t="shared" si="11"/>
        <v>4340691.4133443395</v>
      </c>
      <c r="Z55" s="93">
        <f>IF(ISNUMBER(AG55),W55*AG55," -")</f>
        <v>4345878.1131213047</v>
      </c>
      <c r="AA55" s="91">
        <f>IF(ISNUMBER(BI37),IF(BI37=0," -",BJ37*10/BI37)," -")</f>
        <v>220.67094515752626</v>
      </c>
      <c r="AB55" s="91">
        <f t="shared" si="12"/>
        <v>359.19042567298766</v>
      </c>
      <c r="AC55" s="139">
        <f>IF(BN37="","-",BN37)</f>
        <v>155.00503695814564</v>
      </c>
      <c r="AD55" s="104">
        <f t="shared" si="13"/>
        <v>887.17647058823525</v>
      </c>
      <c r="AE55" s="18"/>
      <c r="AF55" s="42">
        <f t="shared" si="14"/>
        <v>1.0011949017525226</v>
      </c>
      <c r="AG55" s="43">
        <f>IF(ISNUMBER(T55),IF(ISNUMBER(AF55),T55*AF55," -")," -")</f>
        <v>1.0078003787639198</v>
      </c>
      <c r="AI55" s="1" t="s">
        <v>99</v>
      </c>
      <c r="AJ55" s="149" t="s">
        <v>127</v>
      </c>
      <c r="AK55" s="149" t="s">
        <v>128</v>
      </c>
      <c r="AO55" s="151" t="s">
        <v>117</v>
      </c>
      <c r="AP55" s="151" t="s">
        <v>118</v>
      </c>
      <c r="AQ55" s="151" t="s">
        <v>119</v>
      </c>
      <c r="AR55" s="151" t="s">
        <v>120</v>
      </c>
      <c r="AS55" s="151" t="s">
        <v>121</v>
      </c>
      <c r="AT55" s="151" t="s">
        <v>122</v>
      </c>
      <c r="AU55" s="151" t="s">
        <v>123</v>
      </c>
      <c r="AV55" s="151" t="s">
        <v>124</v>
      </c>
      <c r="AW55" s="151" t="s">
        <v>125</v>
      </c>
      <c r="AX55" s="151" t="s">
        <v>126</v>
      </c>
      <c r="BA55" s="153" t="s">
        <v>156</v>
      </c>
      <c r="BB55" s="153" t="s">
        <v>157</v>
      </c>
      <c r="BC55" s="153" t="s">
        <v>96</v>
      </c>
    </row>
    <row r="56" spans="1:66" ht="17.100000000000001" customHeight="1" thickBot="1" x14ac:dyDescent="0.25">
      <c r="A56" s="112" t="s">
        <v>33</v>
      </c>
      <c r="B56" s="90">
        <f>BA38</f>
        <v>21</v>
      </c>
      <c r="C56" s="90">
        <f t="shared" si="35"/>
        <v>11262</v>
      </c>
      <c r="D56" s="90">
        <f t="shared" si="35"/>
        <v>211098</v>
      </c>
      <c r="E56" s="91">
        <f t="shared" si="5"/>
        <v>187.44272775705915</v>
      </c>
      <c r="F56" s="90">
        <f t="shared" si="36"/>
        <v>0</v>
      </c>
      <c r="G56" s="90">
        <f t="shared" si="36"/>
        <v>1</v>
      </c>
      <c r="H56" s="90">
        <f t="shared" si="36"/>
        <v>0</v>
      </c>
      <c r="I56" s="90">
        <f t="shared" si="36"/>
        <v>0</v>
      </c>
      <c r="J56" s="90">
        <f t="shared" si="37"/>
        <v>2</v>
      </c>
      <c r="K56" s="90">
        <f t="shared" si="37"/>
        <v>6</v>
      </c>
      <c r="L56" s="90">
        <f t="shared" si="37"/>
        <v>3</v>
      </c>
      <c r="M56" s="90">
        <f t="shared" si="37"/>
        <v>31</v>
      </c>
      <c r="N56" s="90">
        <f t="shared" si="6"/>
        <v>20</v>
      </c>
      <c r="O56" s="90">
        <f t="shared" si="38"/>
        <v>11138</v>
      </c>
      <c r="P56" s="90">
        <f t="shared" si="38"/>
        <v>180810</v>
      </c>
      <c r="Q56" s="91">
        <f t="shared" si="7"/>
        <v>98.898952228733791</v>
      </c>
      <c r="R56" s="91">
        <f t="shared" si="8"/>
        <v>187.44272775705915</v>
      </c>
      <c r="S56" s="91">
        <f t="shared" si="9"/>
        <v>162.33614652540851</v>
      </c>
      <c r="T56" s="92">
        <f t="shared" si="10"/>
        <v>0.86605732037686312</v>
      </c>
      <c r="U56" s="90">
        <f>AJ140</f>
        <v>871855</v>
      </c>
      <c r="V56" s="90">
        <f>AJ89</f>
        <v>922267</v>
      </c>
      <c r="W56" s="90">
        <f>AK140</f>
        <v>19932880</v>
      </c>
      <c r="X56" s="90">
        <f>AK89</f>
        <v>20685922</v>
      </c>
      <c r="Y56" s="93">
        <f t="shared" si="11"/>
        <v>17263016.640193567</v>
      </c>
      <c r="Z56" s="93">
        <f>IF(ISNUMBER(AG56),W56*AG56," -")</f>
        <v>17072942.5802234</v>
      </c>
      <c r="AA56" s="91">
        <f>IF(ISNUMBER(BI38),IF(BI38=0," -",BJ38*10/BI38)," -")</f>
        <v>162.1669067338855</v>
      </c>
      <c r="AB56" s="91">
        <f t="shared" si="12"/>
        <v>162.33614652540851</v>
      </c>
      <c r="AC56" s="139">
        <f>IF(BN38="","-",BN38)</f>
        <v>69.273200127776434</v>
      </c>
      <c r="AD56" s="104">
        <f t="shared" si="13"/>
        <v>556.9</v>
      </c>
      <c r="AE56" s="18"/>
      <c r="AF56" s="42">
        <f t="shared" si="14"/>
        <v>0.98898952228733794</v>
      </c>
      <c r="AG56" s="43">
        <f>IF(ISNUMBER(T56),IF(ISNUMBER(AF56),T56*AF56," -")," -")</f>
        <v>0.8565216155529658</v>
      </c>
      <c r="AJ56" s="150"/>
      <c r="AK56" s="150"/>
      <c r="AM56" s="1" t="s">
        <v>48</v>
      </c>
      <c r="AN56" s="1" t="s">
        <v>49</v>
      </c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BA56" s="153"/>
      <c r="BB56" s="153"/>
      <c r="BC56" s="153"/>
    </row>
    <row r="57" spans="1:66" ht="17.100000000000001" customHeight="1" x14ac:dyDescent="0.2">
      <c r="A57" s="112" t="s">
        <v>34</v>
      </c>
      <c r="B57" s="90">
        <f>BA39</f>
        <v>14</v>
      </c>
      <c r="C57" s="90">
        <f t="shared" si="35"/>
        <v>6631</v>
      </c>
      <c r="D57" s="90">
        <f t="shared" si="35"/>
        <v>244891</v>
      </c>
      <c r="E57" s="91">
        <f t="shared" si="5"/>
        <v>369.31232091690543</v>
      </c>
      <c r="F57" s="90">
        <f t="shared" si="36"/>
        <v>0</v>
      </c>
      <c r="G57" s="90">
        <f t="shared" si="36"/>
        <v>0</v>
      </c>
      <c r="H57" s="90">
        <f t="shared" si="36"/>
        <v>0</v>
      </c>
      <c r="I57" s="90">
        <f t="shared" si="36"/>
        <v>0</v>
      </c>
      <c r="J57" s="90">
        <f t="shared" si="37"/>
        <v>1</v>
      </c>
      <c r="K57" s="90">
        <f t="shared" si="37"/>
        <v>2</v>
      </c>
      <c r="L57" s="90">
        <f t="shared" si="37"/>
        <v>0</v>
      </c>
      <c r="M57" s="90">
        <f t="shared" si="37"/>
        <v>0</v>
      </c>
      <c r="N57" s="90">
        <f t="shared" si="6"/>
        <v>14</v>
      </c>
      <c r="O57" s="90">
        <f t="shared" si="38"/>
        <v>6633</v>
      </c>
      <c r="P57" s="90">
        <f t="shared" si="38"/>
        <v>238676</v>
      </c>
      <c r="Q57" s="91">
        <f t="shared" si="7"/>
        <v>100.03016136329362</v>
      </c>
      <c r="R57" s="91">
        <f t="shared" si="8"/>
        <v>369.31232091690543</v>
      </c>
      <c r="S57" s="91">
        <f t="shared" si="9"/>
        <v>359.83114729383385</v>
      </c>
      <c r="T57" s="92">
        <f t="shared" si="10"/>
        <v>0.97432749170259925</v>
      </c>
      <c r="U57" s="90">
        <f>AJ141</f>
        <v>1330255</v>
      </c>
      <c r="V57" s="90">
        <f>AJ90</f>
        <v>1393123</v>
      </c>
      <c r="W57" s="90">
        <f>AK141</f>
        <v>28289064</v>
      </c>
      <c r="X57" s="90">
        <f>AK90</f>
        <v>29676796</v>
      </c>
      <c r="Y57" s="93">
        <f t="shared" si="11"/>
        <v>27562812.769734301</v>
      </c>
      <c r="Z57" s="93">
        <f>IF(ISNUMBER(AG57),W57*AG57," -")</f>
        <v>27571126.089827716</v>
      </c>
      <c r="AA57" s="91">
        <f>IF(ISNUMBER(BI39),IF(BI39=0," -",BJ39*10/BI39)," -")</f>
        <v>276.09545715928692</v>
      </c>
      <c r="AB57" s="91">
        <f t="shared" si="12"/>
        <v>359.83114729383385</v>
      </c>
      <c r="AC57" s="139">
        <f>IF(BN39="","-",BN39)</f>
        <v>113.49170908247558</v>
      </c>
      <c r="AD57" s="104">
        <f t="shared" si="13"/>
        <v>473.78571428571428</v>
      </c>
      <c r="AE57" s="18"/>
      <c r="AF57" s="42">
        <f t="shared" si="14"/>
        <v>1.0003016136329361</v>
      </c>
      <c r="AG57" s="43">
        <f>IF(ISNUMBER(T57),IF(ISNUMBER(AF57),T57*AF57," -")," -")</f>
        <v>0.9746213621570412</v>
      </c>
      <c r="AI57" s="1" t="s">
        <v>1</v>
      </c>
      <c r="AJ57" s="46">
        <f t="shared" ref="AJ57:AJ103" si="39">AO57+AQ57+AS57+AU57+AW57</f>
        <v>2616491</v>
      </c>
      <c r="AK57" s="47">
        <f t="shared" ref="AK57:AK103" si="40">AP57+AR57+AT57+AV57+AX57</f>
        <v>63844738</v>
      </c>
      <c r="AM57" s="3" t="s">
        <v>166</v>
      </c>
      <c r="AN57" s="4" t="s">
        <v>167</v>
      </c>
      <c r="AO57" s="13">
        <v>68352</v>
      </c>
      <c r="AP57" s="19">
        <v>2735066</v>
      </c>
      <c r="AQ57" s="19">
        <v>1230185</v>
      </c>
      <c r="AR57" s="19">
        <v>31688810</v>
      </c>
      <c r="AS57" s="19">
        <v>1300491</v>
      </c>
      <c r="AT57" s="19">
        <v>29059926</v>
      </c>
      <c r="AU57" s="19">
        <v>379</v>
      </c>
      <c r="AV57" s="19">
        <v>6609</v>
      </c>
      <c r="AW57" s="19">
        <v>17084</v>
      </c>
      <c r="AX57" s="20">
        <v>354327</v>
      </c>
      <c r="AZ57" s="1" t="s">
        <v>158</v>
      </c>
      <c r="BA57" s="13">
        <v>12264807</v>
      </c>
      <c r="BB57" s="19">
        <v>4948651</v>
      </c>
      <c r="BC57" s="20">
        <v>17213458</v>
      </c>
    </row>
    <row r="58" spans="1:66" ht="17.100000000000001" customHeight="1" thickBot="1" x14ac:dyDescent="0.25">
      <c r="A58" s="112" t="s">
        <v>35</v>
      </c>
      <c r="B58" s="90">
        <f>BA40</f>
        <v>15</v>
      </c>
      <c r="C58" s="90">
        <f t="shared" si="35"/>
        <v>2719</v>
      </c>
      <c r="D58" s="90">
        <f t="shared" si="35"/>
        <v>65368</v>
      </c>
      <c r="E58" s="91">
        <f t="shared" si="5"/>
        <v>240.41191614564178</v>
      </c>
      <c r="F58" s="90">
        <f t="shared" si="36"/>
        <v>0</v>
      </c>
      <c r="G58" s="90">
        <f t="shared" si="36"/>
        <v>0</v>
      </c>
      <c r="H58" s="90">
        <f t="shared" si="36"/>
        <v>0</v>
      </c>
      <c r="I58" s="90">
        <f t="shared" si="36"/>
        <v>0</v>
      </c>
      <c r="J58" s="90">
        <f t="shared" si="37"/>
        <v>1</v>
      </c>
      <c r="K58" s="90">
        <f t="shared" si="37"/>
        <v>3</v>
      </c>
      <c r="L58" s="90">
        <f t="shared" si="37"/>
        <v>2</v>
      </c>
      <c r="M58" s="90">
        <f t="shared" si="37"/>
        <v>8</v>
      </c>
      <c r="N58" s="90">
        <f t="shared" si="6"/>
        <v>15</v>
      </c>
      <c r="O58" s="90">
        <f t="shared" si="38"/>
        <v>2714</v>
      </c>
      <c r="P58" s="90">
        <f t="shared" si="38"/>
        <v>70354</v>
      </c>
      <c r="Q58" s="91">
        <f t="shared" si="7"/>
        <v>99.81610886355277</v>
      </c>
      <c r="R58" s="91">
        <f t="shared" si="8"/>
        <v>240.41191614564178</v>
      </c>
      <c r="S58" s="91">
        <f t="shared" si="9"/>
        <v>259.22623434045687</v>
      </c>
      <c r="T58" s="92">
        <f t="shared" si="10"/>
        <v>1.078258675761385</v>
      </c>
      <c r="U58" s="90">
        <f>AJ142</f>
        <v>422152</v>
      </c>
      <c r="V58" s="90">
        <f>AJ91</f>
        <v>436195</v>
      </c>
      <c r="W58" s="90">
        <f>AK142</f>
        <v>9187241</v>
      </c>
      <c r="X58" s="90">
        <f>AK91</f>
        <v>9579528</v>
      </c>
      <c r="Y58" s="93">
        <f t="shared" si="11"/>
        <v>9906222.3145607021</v>
      </c>
      <c r="Z58" s="93">
        <f>IF(ISNUMBER(AG58),W58*AG58," -")</f>
        <v>9888005.6497674696</v>
      </c>
      <c r="AA58" s="91">
        <f>IF(ISNUMBER(BI40),IF(BI40=0," -",BJ40*10/BI40)," -")</f>
        <v>246.11622276029055</v>
      </c>
      <c r="AB58" s="91">
        <f t="shared" si="12"/>
        <v>259.22623434045687</v>
      </c>
      <c r="AC58" s="139">
        <f>IF(BN40="","-",BN40)</f>
        <v>46.420980732856989</v>
      </c>
      <c r="AD58" s="104">
        <f t="shared" si="13"/>
        <v>180.93333333333334</v>
      </c>
      <c r="AE58" s="18"/>
      <c r="AF58" s="42">
        <f t="shared" si="14"/>
        <v>0.99816108863552777</v>
      </c>
      <c r="AG58" s="43">
        <f>IF(ISNUMBER(T58),IF(ISNUMBER(AF58),T58*AF58," -")," -")</f>
        <v>1.0762758536286867</v>
      </c>
      <c r="AI58" s="1" t="s">
        <v>2</v>
      </c>
      <c r="AJ58" s="48">
        <f t="shared" si="39"/>
        <v>359777</v>
      </c>
      <c r="AK58" s="49">
        <f t="shared" si="40"/>
        <v>8109923</v>
      </c>
      <c r="AM58" s="5" t="s">
        <v>166</v>
      </c>
      <c r="AN58" s="6" t="s">
        <v>168</v>
      </c>
      <c r="AO58" s="14">
        <v>970</v>
      </c>
      <c r="AP58" s="21">
        <v>16864</v>
      </c>
      <c r="AQ58" s="21">
        <v>65251</v>
      </c>
      <c r="AR58" s="21">
        <v>2071224</v>
      </c>
      <c r="AS58" s="21">
        <v>277468</v>
      </c>
      <c r="AT58" s="21">
        <v>5924272</v>
      </c>
      <c r="AU58" s="21">
        <v>37</v>
      </c>
      <c r="AV58" s="21">
        <v>750</v>
      </c>
      <c r="AW58" s="21">
        <v>16051</v>
      </c>
      <c r="AX58" s="22">
        <v>96813</v>
      </c>
      <c r="AZ58" s="1" t="s">
        <v>159</v>
      </c>
      <c r="BA58" s="16">
        <v>4173839</v>
      </c>
      <c r="BB58" s="25">
        <v>1034125</v>
      </c>
      <c r="BC58" s="26">
        <v>5207964</v>
      </c>
    </row>
    <row r="59" spans="1:66" ht="17.100000000000001" customHeight="1" x14ac:dyDescent="0.2">
      <c r="A59" s="112"/>
      <c r="B59" s="90"/>
      <c r="C59" s="90"/>
      <c r="D59" s="90"/>
      <c r="E59" s="93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3"/>
      <c r="R59" s="93"/>
      <c r="S59" s="93"/>
      <c r="T59" s="93"/>
      <c r="U59" s="90"/>
      <c r="V59" s="90"/>
      <c r="W59" s="90"/>
      <c r="X59" s="94"/>
      <c r="Y59" s="96"/>
      <c r="Z59" s="96"/>
      <c r="AA59" s="96"/>
      <c r="AB59" s="96"/>
      <c r="AC59" s="139"/>
      <c r="AD59" s="105"/>
      <c r="AE59" s="18"/>
      <c r="AF59" s="40"/>
      <c r="AG59" s="41"/>
      <c r="AI59" s="1" t="s">
        <v>3</v>
      </c>
      <c r="AJ59" s="48">
        <f t="shared" si="39"/>
        <v>385891</v>
      </c>
      <c r="AK59" s="49">
        <f t="shared" si="40"/>
        <v>8511028</v>
      </c>
      <c r="AM59" s="5" t="s">
        <v>166</v>
      </c>
      <c r="AN59" s="6" t="s">
        <v>169</v>
      </c>
      <c r="AO59" s="14">
        <v>674</v>
      </c>
      <c r="AP59" s="21">
        <v>10795</v>
      </c>
      <c r="AQ59" s="21">
        <v>96283</v>
      </c>
      <c r="AR59" s="21">
        <v>3481198</v>
      </c>
      <c r="AS59" s="21">
        <v>270305</v>
      </c>
      <c r="AT59" s="21">
        <v>4899436</v>
      </c>
      <c r="AU59" s="21">
        <v>135</v>
      </c>
      <c r="AV59" s="21">
        <v>630</v>
      </c>
      <c r="AW59" s="21">
        <v>18494</v>
      </c>
      <c r="AX59" s="22">
        <v>118969</v>
      </c>
    </row>
    <row r="60" spans="1:66" ht="17.100000000000001" customHeight="1" x14ac:dyDescent="0.2">
      <c r="A60" s="112" t="s">
        <v>36</v>
      </c>
      <c r="B60" s="90">
        <f>BA41</f>
        <v>6</v>
      </c>
      <c r="C60" s="90">
        <f t="shared" ref="C60:D64" si="41">AL41</f>
        <v>3472</v>
      </c>
      <c r="D60" s="90">
        <f t="shared" si="41"/>
        <v>92795</v>
      </c>
      <c r="E60" s="91">
        <f t="shared" si="5"/>
        <v>267.26670506912444</v>
      </c>
      <c r="F60" s="90">
        <f t="shared" ref="F60:I64" si="42">BB41</f>
        <v>0</v>
      </c>
      <c r="G60" s="90">
        <f t="shared" si="42"/>
        <v>0</v>
      </c>
      <c r="H60" s="90">
        <f t="shared" si="42"/>
        <v>0</v>
      </c>
      <c r="I60" s="90">
        <f t="shared" si="42"/>
        <v>0</v>
      </c>
      <c r="J60" s="90">
        <f t="shared" ref="J60:M64" si="43">AQ41</f>
        <v>0</v>
      </c>
      <c r="K60" s="90">
        <f t="shared" si="43"/>
        <v>0</v>
      </c>
      <c r="L60" s="90">
        <f t="shared" si="43"/>
        <v>0</v>
      </c>
      <c r="M60" s="90">
        <f t="shared" si="43"/>
        <v>0</v>
      </c>
      <c r="N60" s="90">
        <f t="shared" si="6"/>
        <v>6</v>
      </c>
      <c r="O60" s="90">
        <f t="shared" ref="O60:P64" si="44">AU41</f>
        <v>3472</v>
      </c>
      <c r="P60" s="90">
        <f t="shared" si="44"/>
        <v>92795</v>
      </c>
      <c r="Q60" s="91">
        <f t="shared" si="7"/>
        <v>100</v>
      </c>
      <c r="R60" s="91">
        <f t="shared" si="8"/>
        <v>267.26670506912444</v>
      </c>
      <c r="S60" s="91">
        <f t="shared" si="9"/>
        <v>267.26670506912444</v>
      </c>
      <c r="T60" s="92">
        <f t="shared" si="10"/>
        <v>1</v>
      </c>
      <c r="U60" s="90">
        <f>AJ143</f>
        <v>246995</v>
      </c>
      <c r="V60" s="90">
        <f>AJ92</f>
        <v>316335</v>
      </c>
      <c r="W60" s="90">
        <f>AK143</f>
        <v>5818714</v>
      </c>
      <c r="X60" s="90">
        <f>AK92</f>
        <v>7024195</v>
      </c>
      <c r="Y60" s="93">
        <f t="shared" si="11"/>
        <v>5818714</v>
      </c>
      <c r="Z60" s="93">
        <f>IF(ISNUMBER(AG60),W60*AG60," -")</f>
        <v>5818714</v>
      </c>
      <c r="AA60" s="91">
        <f>IF(ISNUMBER(BI41),IF(BI41=0," -",BJ41*10/BI41)," -")</f>
        <v>281.86778921110073</v>
      </c>
      <c r="AB60" s="91">
        <f t="shared" si="12"/>
        <v>267.26670506912444</v>
      </c>
      <c r="AC60" s="139">
        <f>IF(BN41="","-",BN41)</f>
        <v>79.2596820461074</v>
      </c>
      <c r="AD60" s="104">
        <f t="shared" si="13"/>
        <v>578.66666666666663</v>
      </c>
      <c r="AE60" s="18"/>
      <c r="AF60" s="42">
        <f t="shared" si="14"/>
        <v>1</v>
      </c>
      <c r="AG60" s="43">
        <f>IF(ISNUMBER(T60),IF(ISNUMBER(AF60),T60*AF60," -")," -")</f>
        <v>1</v>
      </c>
      <c r="AI60" s="1" t="s">
        <v>4</v>
      </c>
      <c r="AJ60" s="48">
        <f t="shared" si="39"/>
        <v>1069405</v>
      </c>
      <c r="AK60" s="49">
        <f t="shared" si="40"/>
        <v>27477770</v>
      </c>
      <c r="AM60" s="5" t="s">
        <v>166</v>
      </c>
      <c r="AN60" s="6" t="s">
        <v>170</v>
      </c>
      <c r="AO60" s="14">
        <v>111632</v>
      </c>
      <c r="AP60" s="21">
        <v>4415056</v>
      </c>
      <c r="AQ60" s="21">
        <v>317273</v>
      </c>
      <c r="AR60" s="21">
        <v>9012376</v>
      </c>
      <c r="AS60" s="21">
        <v>633340</v>
      </c>
      <c r="AT60" s="21">
        <v>13990013</v>
      </c>
      <c r="AU60" s="21">
        <v>100</v>
      </c>
      <c r="AV60" s="21">
        <v>1707</v>
      </c>
      <c r="AW60" s="21">
        <v>7060</v>
      </c>
      <c r="AX60" s="22">
        <v>58618</v>
      </c>
    </row>
    <row r="61" spans="1:66" ht="17.100000000000001" customHeight="1" thickBot="1" x14ac:dyDescent="0.25">
      <c r="A61" s="112" t="s">
        <v>37</v>
      </c>
      <c r="B61" s="90">
        <f>BA42</f>
        <v>13</v>
      </c>
      <c r="C61" s="90">
        <f t="shared" si="41"/>
        <v>7775</v>
      </c>
      <c r="D61" s="90">
        <f t="shared" si="41"/>
        <v>145426</v>
      </c>
      <c r="E61" s="91">
        <f t="shared" si="5"/>
        <v>187.04308681672026</v>
      </c>
      <c r="F61" s="90">
        <f t="shared" si="42"/>
        <v>0</v>
      </c>
      <c r="G61" s="90">
        <f t="shared" si="42"/>
        <v>0</v>
      </c>
      <c r="H61" s="90">
        <f t="shared" si="42"/>
        <v>0</v>
      </c>
      <c r="I61" s="90">
        <f t="shared" si="42"/>
        <v>0</v>
      </c>
      <c r="J61" s="90">
        <f t="shared" si="43"/>
        <v>1</v>
      </c>
      <c r="K61" s="90">
        <f t="shared" si="43"/>
        <v>20</v>
      </c>
      <c r="L61" s="90">
        <f t="shared" si="43"/>
        <v>3</v>
      </c>
      <c r="M61" s="90">
        <f t="shared" si="43"/>
        <v>275</v>
      </c>
      <c r="N61" s="90">
        <f t="shared" si="6"/>
        <v>13</v>
      </c>
      <c r="O61" s="90">
        <f t="shared" si="44"/>
        <v>7520</v>
      </c>
      <c r="P61" s="90">
        <f t="shared" si="44"/>
        <v>149342</v>
      </c>
      <c r="Q61" s="91">
        <f t="shared" si="7"/>
        <v>96.720257234726688</v>
      </c>
      <c r="R61" s="91">
        <f t="shared" si="8"/>
        <v>187.04308681672026</v>
      </c>
      <c r="S61" s="91">
        <f t="shared" si="9"/>
        <v>198.59308510638297</v>
      </c>
      <c r="T61" s="92">
        <f t="shared" si="10"/>
        <v>1.0617504687622072</v>
      </c>
      <c r="U61" s="90">
        <f>AJ144</f>
        <v>396275</v>
      </c>
      <c r="V61" s="90">
        <f>AJ93</f>
        <v>450302</v>
      </c>
      <c r="W61" s="90">
        <f>AK144</f>
        <v>7851411</v>
      </c>
      <c r="X61" s="90">
        <f>AK93</f>
        <v>9155831</v>
      </c>
      <c r="Y61" s="93">
        <f t="shared" si="11"/>
        <v>8336239.3096947502</v>
      </c>
      <c r="Z61" s="93">
        <f>IF(ISNUMBER(AG61),W61*AG61," -")</f>
        <v>8062832.104039168</v>
      </c>
      <c r="AA61" s="91">
        <f>IF(ISNUMBER(BI42),IF(BI42=0," -",BJ42*10/BI42)," -")</f>
        <v>255.4349186483104</v>
      </c>
      <c r="AB61" s="91">
        <f t="shared" si="12"/>
        <v>198.59308510638297</v>
      </c>
      <c r="AC61" s="139">
        <f>IF(BN42="","-",BN42)</f>
        <v>76.411739373836525</v>
      </c>
      <c r="AD61" s="104">
        <f t="shared" si="13"/>
        <v>578.46153846153845</v>
      </c>
      <c r="AE61" s="18"/>
      <c r="AF61" s="42">
        <f t="shared" si="14"/>
        <v>0.96720257234726692</v>
      </c>
      <c r="AG61" s="43">
        <f>IF(ISNUMBER(T61),IF(ISNUMBER(AF61),T61*AF61," -")," -")</f>
        <v>1.0269277845777234</v>
      </c>
      <c r="AI61" s="1" t="s">
        <v>5</v>
      </c>
      <c r="AJ61" s="50">
        <f t="shared" si="39"/>
        <v>248865</v>
      </c>
      <c r="AK61" s="51">
        <f t="shared" si="40"/>
        <v>5807580</v>
      </c>
      <c r="AM61" s="7" t="s">
        <v>166</v>
      </c>
      <c r="AN61" s="8" t="s">
        <v>171</v>
      </c>
      <c r="AO61" s="15">
        <v>16217</v>
      </c>
      <c r="AP61" s="23">
        <v>520000</v>
      </c>
      <c r="AQ61" s="23">
        <v>35275</v>
      </c>
      <c r="AR61" s="23">
        <v>1274485</v>
      </c>
      <c r="AS61" s="23">
        <v>186951</v>
      </c>
      <c r="AT61" s="23">
        <v>3973088</v>
      </c>
      <c r="AU61" s="23">
        <v>0</v>
      </c>
      <c r="AV61" s="23">
        <v>0</v>
      </c>
      <c r="AW61" s="23">
        <v>10422</v>
      </c>
      <c r="AX61" s="24">
        <v>40007</v>
      </c>
    </row>
    <row r="62" spans="1:66" ht="17.100000000000001" customHeight="1" x14ac:dyDescent="0.2">
      <c r="A62" s="112" t="s">
        <v>38</v>
      </c>
      <c r="B62" s="90">
        <f>BA43</f>
        <v>5</v>
      </c>
      <c r="C62" s="90">
        <f t="shared" si="41"/>
        <v>3350</v>
      </c>
      <c r="D62" s="90">
        <f t="shared" si="41"/>
        <v>52024</v>
      </c>
      <c r="E62" s="91">
        <f t="shared" si="5"/>
        <v>155.29552238805971</v>
      </c>
      <c r="F62" s="90">
        <f t="shared" si="42"/>
        <v>0</v>
      </c>
      <c r="G62" s="90">
        <f t="shared" si="42"/>
        <v>0</v>
      </c>
      <c r="H62" s="90">
        <f t="shared" si="42"/>
        <v>0</v>
      </c>
      <c r="I62" s="90">
        <f t="shared" si="42"/>
        <v>0</v>
      </c>
      <c r="J62" s="90">
        <f t="shared" si="43"/>
        <v>0</v>
      </c>
      <c r="K62" s="90">
        <f t="shared" si="43"/>
        <v>0</v>
      </c>
      <c r="L62" s="90">
        <f t="shared" si="43"/>
        <v>0</v>
      </c>
      <c r="M62" s="90">
        <f t="shared" si="43"/>
        <v>0</v>
      </c>
      <c r="N62" s="90">
        <f t="shared" si="6"/>
        <v>5</v>
      </c>
      <c r="O62" s="90">
        <f t="shared" si="44"/>
        <v>3350</v>
      </c>
      <c r="P62" s="90">
        <f t="shared" si="44"/>
        <v>52091</v>
      </c>
      <c r="Q62" s="91">
        <f t="shared" si="7"/>
        <v>100</v>
      </c>
      <c r="R62" s="91">
        <f t="shared" si="8"/>
        <v>155.29552238805971</v>
      </c>
      <c r="S62" s="91">
        <f t="shared" si="9"/>
        <v>155.4955223880597</v>
      </c>
      <c r="T62" s="92">
        <f t="shared" si="10"/>
        <v>1.0012878671382439</v>
      </c>
      <c r="U62" s="90">
        <f>AJ145</f>
        <v>546426</v>
      </c>
      <c r="V62" s="90">
        <f>AJ94</f>
        <v>568411</v>
      </c>
      <c r="W62" s="90">
        <f>AK145</f>
        <v>10799702</v>
      </c>
      <c r="X62" s="90">
        <f>AK94</f>
        <v>11262262</v>
      </c>
      <c r="Y62" s="93">
        <f t="shared" si="11"/>
        <v>10813610.581308628</v>
      </c>
      <c r="Z62" s="93">
        <f>IF(ISNUMBER(AG62),W62*AG62," -")</f>
        <v>10813610.581308628</v>
      </c>
      <c r="AA62" s="91">
        <f>IF(ISNUMBER(BI43),IF(BI43=0," -",BJ43*10/BI43)," -")</f>
        <v>244.33414043583534</v>
      </c>
      <c r="AB62" s="91">
        <f t="shared" si="12"/>
        <v>155.4955223880597</v>
      </c>
      <c r="AC62" s="139">
        <f>IF(BN43="","-",BN43)</f>
        <v>56.910467565170904</v>
      </c>
      <c r="AD62" s="104">
        <f t="shared" si="13"/>
        <v>670</v>
      </c>
      <c r="AE62" s="18"/>
      <c r="AF62" s="42">
        <f t="shared" si="14"/>
        <v>1</v>
      </c>
      <c r="AG62" s="43">
        <f>IF(ISNUMBER(T62),IF(ISNUMBER(AF62),T62*AF62," -")," -")</f>
        <v>1.0012878671382439</v>
      </c>
      <c r="AI62" s="1" t="s">
        <v>6</v>
      </c>
      <c r="AJ62" s="46">
        <f t="shared" si="39"/>
        <v>393437</v>
      </c>
      <c r="AK62" s="47">
        <f t="shared" si="40"/>
        <v>7777317</v>
      </c>
      <c r="AM62" s="3" t="s">
        <v>166</v>
      </c>
      <c r="AN62" s="4" t="s">
        <v>172</v>
      </c>
      <c r="AO62" s="13">
        <v>21720</v>
      </c>
      <c r="AP62" s="19">
        <v>410000</v>
      </c>
      <c r="AQ62" s="19">
        <v>50607</v>
      </c>
      <c r="AR62" s="19">
        <v>1654961</v>
      </c>
      <c r="AS62" s="19">
        <v>318089</v>
      </c>
      <c r="AT62" s="19">
        <v>5696116</v>
      </c>
      <c r="AU62" s="19">
        <v>137</v>
      </c>
      <c r="AV62" s="19">
        <v>2500</v>
      </c>
      <c r="AW62" s="19">
        <v>2884</v>
      </c>
      <c r="AX62" s="20">
        <v>13740</v>
      </c>
    </row>
    <row r="63" spans="1:66" ht="17.100000000000001" customHeight="1" x14ac:dyDescent="0.2">
      <c r="A63" s="112" t="s">
        <v>39</v>
      </c>
      <c r="B63" s="90">
        <f>BA44</f>
        <v>10</v>
      </c>
      <c r="C63" s="90">
        <f t="shared" si="41"/>
        <v>4256</v>
      </c>
      <c r="D63" s="90">
        <f t="shared" si="41"/>
        <v>76891</v>
      </c>
      <c r="E63" s="91">
        <f t="shared" si="5"/>
        <v>180.66494360902254</v>
      </c>
      <c r="F63" s="90">
        <f t="shared" si="42"/>
        <v>0</v>
      </c>
      <c r="G63" s="90">
        <f t="shared" si="42"/>
        <v>0</v>
      </c>
      <c r="H63" s="90">
        <f t="shared" si="42"/>
        <v>0</v>
      </c>
      <c r="I63" s="90">
        <f t="shared" si="42"/>
        <v>0</v>
      </c>
      <c r="J63" s="90">
        <f t="shared" si="43"/>
        <v>1</v>
      </c>
      <c r="K63" s="90">
        <f t="shared" si="43"/>
        <v>33</v>
      </c>
      <c r="L63" s="90">
        <f t="shared" si="43"/>
        <v>0</v>
      </c>
      <c r="M63" s="90">
        <f t="shared" si="43"/>
        <v>0</v>
      </c>
      <c r="N63" s="90">
        <f t="shared" si="6"/>
        <v>10</v>
      </c>
      <c r="O63" s="90">
        <f t="shared" si="44"/>
        <v>4289</v>
      </c>
      <c r="P63" s="90">
        <f t="shared" si="44"/>
        <v>79429</v>
      </c>
      <c r="Q63" s="91">
        <f t="shared" si="7"/>
        <v>100.77537593984962</v>
      </c>
      <c r="R63" s="91">
        <f t="shared" si="8"/>
        <v>180.66494360902254</v>
      </c>
      <c r="S63" s="91">
        <f t="shared" si="9"/>
        <v>185.1923525297272</v>
      </c>
      <c r="T63" s="92">
        <f t="shared" si="10"/>
        <v>1.0250596979705284</v>
      </c>
      <c r="U63" s="90">
        <f>AJ146</f>
        <v>227144</v>
      </c>
      <c r="V63" s="90">
        <f>AJ95</f>
        <v>252428</v>
      </c>
      <c r="W63" s="90">
        <f>AK146</f>
        <v>4787117</v>
      </c>
      <c r="X63" s="90">
        <f>AK95</f>
        <v>5357245</v>
      </c>
      <c r="Y63" s="93">
        <f t="shared" si="11"/>
        <v>4907080.706169582</v>
      </c>
      <c r="Z63" s="93">
        <f>IF(ISNUMBER(AG63),W63*AG63," -")</f>
        <v>4945129.0293142246</v>
      </c>
      <c r="AA63" s="91">
        <f>IF(ISNUMBER(BI44),IF(BI44=0," -",BJ44*10/BI44)," -")</f>
        <v>256.50626235992092</v>
      </c>
      <c r="AB63" s="91">
        <f t="shared" si="12"/>
        <v>185.1923525297272</v>
      </c>
      <c r="AC63" s="139">
        <f>IF(BN44="","-",BN44)</f>
        <v>64.232740152081206</v>
      </c>
      <c r="AD63" s="104">
        <f t="shared" si="13"/>
        <v>428.9</v>
      </c>
      <c r="AE63" s="18"/>
      <c r="AF63" s="42">
        <f t="shared" si="14"/>
        <v>1.0077537593984962</v>
      </c>
      <c r="AG63" s="43">
        <f>IF(ISNUMBER(T63),IF(ISNUMBER(AF63),T63*AF63," -")," -")</f>
        <v>1.0330077642376871</v>
      </c>
      <c r="AI63" s="1" t="s">
        <v>7</v>
      </c>
      <c r="AJ63" s="48">
        <f t="shared" si="39"/>
        <v>776061</v>
      </c>
      <c r="AK63" s="49">
        <f t="shared" si="40"/>
        <v>19223235</v>
      </c>
      <c r="AM63" s="5" t="s">
        <v>166</v>
      </c>
      <c r="AN63" s="6" t="s">
        <v>173</v>
      </c>
      <c r="AO63" s="14">
        <v>4097</v>
      </c>
      <c r="AP63" s="21">
        <v>214600</v>
      </c>
      <c r="AQ63" s="21">
        <v>81147</v>
      </c>
      <c r="AR63" s="21">
        <v>2991084</v>
      </c>
      <c r="AS63" s="21">
        <v>665169</v>
      </c>
      <c r="AT63" s="21">
        <v>15648961</v>
      </c>
      <c r="AU63" s="21">
        <v>122</v>
      </c>
      <c r="AV63" s="21">
        <v>2200</v>
      </c>
      <c r="AW63" s="21">
        <v>25526</v>
      </c>
      <c r="AX63" s="22">
        <v>366390</v>
      </c>
    </row>
    <row r="64" spans="1:66" ht="17.100000000000001" customHeight="1" x14ac:dyDescent="0.2">
      <c r="A64" s="112" t="s">
        <v>40</v>
      </c>
      <c r="B64" s="90">
        <f>BA45</f>
        <v>40</v>
      </c>
      <c r="C64" s="90">
        <f t="shared" si="41"/>
        <v>26297</v>
      </c>
      <c r="D64" s="90">
        <f t="shared" si="41"/>
        <v>546086</v>
      </c>
      <c r="E64" s="91">
        <f t="shared" si="5"/>
        <v>207.66094991824161</v>
      </c>
      <c r="F64" s="90">
        <f t="shared" si="42"/>
        <v>0</v>
      </c>
      <c r="G64" s="90">
        <f t="shared" si="42"/>
        <v>0</v>
      </c>
      <c r="H64" s="90">
        <f t="shared" si="42"/>
        <v>0</v>
      </c>
      <c r="I64" s="90">
        <f t="shared" si="42"/>
        <v>1</v>
      </c>
      <c r="J64" s="90">
        <f t="shared" si="43"/>
        <v>2</v>
      </c>
      <c r="K64" s="90">
        <f t="shared" si="43"/>
        <v>27</v>
      </c>
      <c r="L64" s="90">
        <f t="shared" si="43"/>
        <v>0</v>
      </c>
      <c r="M64" s="90">
        <f t="shared" si="43"/>
        <v>0</v>
      </c>
      <c r="N64" s="90">
        <f t="shared" si="6"/>
        <v>39</v>
      </c>
      <c r="O64" s="90">
        <f t="shared" si="44"/>
        <v>25290</v>
      </c>
      <c r="P64" s="90">
        <f t="shared" si="44"/>
        <v>560724</v>
      </c>
      <c r="Q64" s="91">
        <f t="shared" si="7"/>
        <v>96.170665855420765</v>
      </c>
      <c r="R64" s="91">
        <f t="shared" si="8"/>
        <v>207.66094991824161</v>
      </c>
      <c r="S64" s="91">
        <f t="shared" si="9"/>
        <v>221.71767497034401</v>
      </c>
      <c r="T64" s="92">
        <f t="shared" si="10"/>
        <v>1.0676907481047191</v>
      </c>
      <c r="U64" s="90">
        <f>AJ147</f>
        <v>2656629</v>
      </c>
      <c r="V64" s="90">
        <f>AJ96</f>
        <v>2884328</v>
      </c>
      <c r="W64" s="90">
        <f>AK147</f>
        <v>59518201</v>
      </c>
      <c r="X64" s="90">
        <f>AK96</f>
        <v>63802873</v>
      </c>
      <c r="Y64" s="93">
        <f t="shared" si="11"/>
        <v>63547032.551537037</v>
      </c>
      <c r="Z64" s="93">
        <f>IF(ISNUMBER(AG64),W64*AG64," -")</f>
        <v>61113604.33617416</v>
      </c>
      <c r="AA64" s="91">
        <f>IF(ISNUMBER(BI45),IF(BI45=0," -",BJ45*10/BI45)," -")</f>
        <v>227.46088882735705</v>
      </c>
      <c r="AB64" s="91">
        <f t="shared" si="12"/>
        <v>221.71767497034401</v>
      </c>
      <c r="AC64" s="139">
        <f>IF(BN45="","-",BN45)</f>
        <v>112.80097085769839</v>
      </c>
      <c r="AD64" s="104">
        <f t="shared" si="13"/>
        <v>648.46153846153845</v>
      </c>
      <c r="AE64" s="18"/>
      <c r="AF64" s="42">
        <f t="shared" si="14"/>
        <v>0.96170665855420767</v>
      </c>
      <c r="AG64" s="43">
        <f>IF(ISNUMBER(T64),IF(ISNUMBER(AF64),T64*AF64," -")," -")</f>
        <v>1.0268053017290317</v>
      </c>
      <c r="AI64" s="1" t="s">
        <v>8</v>
      </c>
      <c r="AJ64" s="48">
        <f t="shared" si="39"/>
        <v>1373079</v>
      </c>
      <c r="AK64" s="49">
        <f t="shared" si="40"/>
        <v>28714863</v>
      </c>
      <c r="AM64" s="5" t="s">
        <v>166</v>
      </c>
      <c r="AN64" s="6" t="s">
        <v>174</v>
      </c>
      <c r="AO64" s="14">
        <v>13648</v>
      </c>
      <c r="AP64" s="21">
        <v>420750</v>
      </c>
      <c r="AQ64" s="21">
        <v>199109</v>
      </c>
      <c r="AR64" s="21">
        <v>6844595</v>
      </c>
      <c r="AS64" s="21">
        <v>1147851</v>
      </c>
      <c r="AT64" s="21">
        <v>21340136</v>
      </c>
      <c r="AU64" s="21">
        <v>259</v>
      </c>
      <c r="AV64" s="21">
        <v>3278</v>
      </c>
      <c r="AW64" s="21">
        <v>12212</v>
      </c>
      <c r="AX64" s="22">
        <v>106104</v>
      </c>
    </row>
    <row r="65" spans="1:50" ht="17.100000000000001" customHeight="1" x14ac:dyDescent="0.2">
      <c r="A65" s="112"/>
      <c r="B65" s="90"/>
      <c r="C65" s="90"/>
      <c r="D65" s="90"/>
      <c r="E65" s="93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3"/>
      <c r="R65" s="93"/>
      <c r="S65" s="93"/>
      <c r="T65" s="93"/>
      <c r="U65" s="90"/>
      <c r="V65" s="90"/>
      <c r="W65" s="90"/>
      <c r="X65" s="94"/>
      <c r="Y65" s="96"/>
      <c r="Z65" s="96"/>
      <c r="AA65" s="96"/>
      <c r="AB65" s="96"/>
      <c r="AC65" s="139"/>
      <c r="AD65" s="105"/>
      <c r="AE65" s="18"/>
      <c r="AF65" s="40"/>
      <c r="AG65" s="41"/>
      <c r="AI65" s="1" t="s">
        <v>9</v>
      </c>
      <c r="AJ65" s="48">
        <f t="shared" si="39"/>
        <v>958701</v>
      </c>
      <c r="AK65" s="49">
        <f t="shared" si="40"/>
        <v>19040599</v>
      </c>
      <c r="AM65" s="5" t="s">
        <v>166</v>
      </c>
      <c r="AN65" s="6" t="s">
        <v>175</v>
      </c>
      <c r="AO65" s="14">
        <v>15035</v>
      </c>
      <c r="AP65" s="21">
        <v>360240</v>
      </c>
      <c r="AQ65" s="21">
        <v>109918</v>
      </c>
      <c r="AR65" s="21">
        <v>3657352</v>
      </c>
      <c r="AS65" s="21">
        <v>821228</v>
      </c>
      <c r="AT65" s="21">
        <v>14933381</v>
      </c>
      <c r="AU65" s="21">
        <v>185</v>
      </c>
      <c r="AV65" s="21">
        <v>3498</v>
      </c>
      <c r="AW65" s="21">
        <v>12335</v>
      </c>
      <c r="AX65" s="22">
        <v>86128</v>
      </c>
    </row>
    <row r="66" spans="1:50" ht="17.100000000000001" customHeight="1" thickBot="1" x14ac:dyDescent="0.25">
      <c r="A66" s="112" t="s">
        <v>41</v>
      </c>
      <c r="B66" s="90">
        <f>BA46</f>
        <v>23</v>
      </c>
      <c r="C66" s="90">
        <f t="shared" ref="C66:D70" si="45">AL46</f>
        <v>8685</v>
      </c>
      <c r="D66" s="90">
        <f t="shared" si="45"/>
        <v>187057</v>
      </c>
      <c r="E66" s="91">
        <f t="shared" si="5"/>
        <v>215.37938975244674</v>
      </c>
      <c r="F66" s="90">
        <f t="shared" ref="F66:I70" si="46">BB46</f>
        <v>0</v>
      </c>
      <c r="G66" s="90">
        <f t="shared" si="46"/>
        <v>0</v>
      </c>
      <c r="H66" s="90">
        <f t="shared" si="46"/>
        <v>0</v>
      </c>
      <c r="I66" s="90">
        <f t="shared" si="46"/>
        <v>0</v>
      </c>
      <c r="J66" s="90">
        <f t="shared" ref="J66:M70" si="47">AQ46</f>
        <v>5</v>
      </c>
      <c r="K66" s="90">
        <f t="shared" si="47"/>
        <v>363</v>
      </c>
      <c r="L66" s="90">
        <f t="shared" si="47"/>
        <v>0</v>
      </c>
      <c r="M66" s="90">
        <f t="shared" si="47"/>
        <v>0</v>
      </c>
      <c r="N66" s="90">
        <f t="shared" si="6"/>
        <v>23</v>
      </c>
      <c r="O66" s="90">
        <f t="shared" ref="O66:P70" si="48">AU46</f>
        <v>9048</v>
      </c>
      <c r="P66" s="90">
        <f t="shared" si="48"/>
        <v>186226</v>
      </c>
      <c r="Q66" s="91">
        <f t="shared" si="7"/>
        <v>104.17962003454231</v>
      </c>
      <c r="R66" s="91">
        <f t="shared" si="8"/>
        <v>215.37938975244674</v>
      </c>
      <c r="S66" s="91">
        <f t="shared" si="9"/>
        <v>205.82007073386384</v>
      </c>
      <c r="T66" s="92">
        <f t="shared" si="10"/>
        <v>0.95561637058415749</v>
      </c>
      <c r="U66" s="90">
        <f>AJ148</f>
        <v>296394</v>
      </c>
      <c r="V66" s="90">
        <f>AJ97</f>
        <v>366675</v>
      </c>
      <c r="W66" s="90">
        <f>AK148</f>
        <v>6442573</v>
      </c>
      <c r="X66" s="90">
        <f>AK97</f>
        <v>10358468</v>
      </c>
      <c r="Y66" s="93">
        <f t="shared" si="11"/>
        <v>6156628.2274834877</v>
      </c>
      <c r="Z66" s="93">
        <f>IF(ISNUMBER(AG66),W66*AG66," -")</f>
        <v>6413951.8943316741</v>
      </c>
      <c r="AA66" s="91">
        <f>IF(ISNUMBER(BI46),IF(BI46=0," -",BJ46*10/BI46)," -")</f>
        <v>228.41803865425914</v>
      </c>
      <c r="AB66" s="91">
        <f t="shared" si="12"/>
        <v>205.82007073386384</v>
      </c>
      <c r="AC66" s="139">
        <f>IF(BN46="","-",BN46)</f>
        <v>89.355980496602442</v>
      </c>
      <c r="AD66" s="104">
        <f t="shared" si="13"/>
        <v>393.39130434782606</v>
      </c>
      <c r="AE66" s="18"/>
      <c r="AF66" s="42">
        <f t="shared" si="14"/>
        <v>1.0417962003454231</v>
      </c>
      <c r="AG66" s="43">
        <f>IF(ISNUMBER(T66),IF(ISNUMBER(AF66),T66*AF66," -")," -")</f>
        <v>0.995557503862459</v>
      </c>
      <c r="AI66" s="1" t="s">
        <v>10</v>
      </c>
      <c r="AJ66" s="52">
        <f t="shared" si="39"/>
        <v>977675</v>
      </c>
      <c r="AK66" s="53">
        <f t="shared" si="40"/>
        <v>17490470</v>
      </c>
      <c r="AM66" s="9" t="s">
        <v>166</v>
      </c>
      <c r="AN66" s="10" t="s">
        <v>176</v>
      </c>
      <c r="AO66" s="16">
        <v>2084</v>
      </c>
      <c r="AP66" s="25">
        <v>40600</v>
      </c>
      <c r="AQ66" s="25">
        <v>71189</v>
      </c>
      <c r="AR66" s="25">
        <v>1964150</v>
      </c>
      <c r="AS66" s="25">
        <v>891118</v>
      </c>
      <c r="AT66" s="25">
        <v>14982943</v>
      </c>
      <c r="AU66" s="25">
        <v>112</v>
      </c>
      <c r="AV66" s="25">
        <v>1074</v>
      </c>
      <c r="AW66" s="25">
        <v>13172</v>
      </c>
      <c r="AX66" s="26">
        <v>501703</v>
      </c>
    </row>
    <row r="67" spans="1:50" ht="17.100000000000001" customHeight="1" x14ac:dyDescent="0.2">
      <c r="A67" s="112" t="s">
        <v>42</v>
      </c>
      <c r="B67" s="90">
        <f>BA47</f>
        <v>20</v>
      </c>
      <c r="C67" s="90">
        <f t="shared" si="45"/>
        <v>25136</v>
      </c>
      <c r="D67" s="90">
        <f t="shared" si="45"/>
        <v>741199</v>
      </c>
      <c r="E67" s="91">
        <f t="shared" si="5"/>
        <v>294.87547740292808</v>
      </c>
      <c r="F67" s="90">
        <f t="shared" si="46"/>
        <v>0</v>
      </c>
      <c r="G67" s="90">
        <f t="shared" si="46"/>
        <v>0</v>
      </c>
      <c r="H67" s="90">
        <f t="shared" si="46"/>
        <v>0</v>
      </c>
      <c r="I67" s="90">
        <f t="shared" si="46"/>
        <v>1</v>
      </c>
      <c r="J67" s="90">
        <f t="shared" si="47"/>
        <v>0</v>
      </c>
      <c r="K67" s="90">
        <f t="shared" si="47"/>
        <v>0</v>
      </c>
      <c r="L67" s="90">
        <f t="shared" si="47"/>
        <v>0</v>
      </c>
      <c r="M67" s="90">
        <f t="shared" si="47"/>
        <v>0</v>
      </c>
      <c r="N67" s="90">
        <f t="shared" si="6"/>
        <v>19</v>
      </c>
      <c r="O67" s="90">
        <f t="shared" si="48"/>
        <v>14966</v>
      </c>
      <c r="P67" s="90">
        <f t="shared" si="48"/>
        <v>318084</v>
      </c>
      <c r="Q67" s="91">
        <f t="shared" si="7"/>
        <v>59.540101845957992</v>
      </c>
      <c r="R67" s="91">
        <f t="shared" si="8"/>
        <v>294.87547740292808</v>
      </c>
      <c r="S67" s="91">
        <f t="shared" si="9"/>
        <v>212.53775223840705</v>
      </c>
      <c r="T67" s="92">
        <f t="shared" si="10"/>
        <v>0.72077120183170773</v>
      </c>
      <c r="U67" s="90">
        <f>AJ149</f>
        <v>413333</v>
      </c>
      <c r="V67" s="90">
        <f>AJ98</f>
        <v>451038</v>
      </c>
      <c r="W67" s="90">
        <f>AK149</f>
        <v>9685480</v>
      </c>
      <c r="X67" s="90">
        <f>AK98</f>
        <v>10460934</v>
      </c>
      <c r="Y67" s="93">
        <f t="shared" si="11"/>
        <v>6981015.0599169685</v>
      </c>
      <c r="Z67" s="93">
        <f>IF(ISNUMBER(AG67),W67*AG67," -")</f>
        <v>4156503.4765562285</v>
      </c>
      <c r="AA67" s="91">
        <f>IF(ISNUMBER(BI47),IF(BI47=0," -",BJ47*10/BI47)," -")</f>
        <v>224.04652261187863</v>
      </c>
      <c r="AB67" s="91">
        <f t="shared" si="12"/>
        <v>212.53775223840705</v>
      </c>
      <c r="AC67" s="139">
        <f>IF(BN47="","-",BN47)</f>
        <v>67.103428109298264</v>
      </c>
      <c r="AD67" s="104">
        <f t="shared" si="13"/>
        <v>787.68421052631584</v>
      </c>
      <c r="AE67" s="18"/>
      <c r="AF67" s="42">
        <f t="shared" si="14"/>
        <v>0.59540101845957993</v>
      </c>
      <c r="AG67" s="43">
        <f>IF(ISNUMBER(T67),IF(ISNUMBER(AF67),T67*AF67," -")," -")</f>
        <v>0.42914790764693422</v>
      </c>
      <c r="AI67" s="1" t="s">
        <v>11</v>
      </c>
      <c r="AJ67" s="54">
        <f t="shared" si="39"/>
        <v>3427726</v>
      </c>
      <c r="AK67" s="55">
        <f t="shared" si="40"/>
        <v>74345677</v>
      </c>
      <c r="AM67" s="11" t="s">
        <v>166</v>
      </c>
      <c r="AN67" s="12" t="s">
        <v>177</v>
      </c>
      <c r="AO67" s="17">
        <v>176377</v>
      </c>
      <c r="AP67" s="27">
        <v>3145029</v>
      </c>
      <c r="AQ67" s="27">
        <v>1104716</v>
      </c>
      <c r="AR67" s="27">
        <v>27501067</v>
      </c>
      <c r="AS67" s="27">
        <v>2128173</v>
      </c>
      <c r="AT67" s="27">
        <v>43533572</v>
      </c>
      <c r="AU67" s="27">
        <v>936</v>
      </c>
      <c r="AV67" s="27">
        <v>18995</v>
      </c>
      <c r="AW67" s="27">
        <v>17524</v>
      </c>
      <c r="AX67" s="28">
        <v>147014</v>
      </c>
    </row>
    <row r="68" spans="1:50" ht="17.100000000000001" customHeight="1" x14ac:dyDescent="0.2">
      <c r="A68" s="112" t="s">
        <v>43</v>
      </c>
      <c r="B68" s="90">
        <f>BA48</f>
        <v>27</v>
      </c>
      <c r="C68" s="90">
        <f t="shared" si="45"/>
        <v>177021</v>
      </c>
      <c r="D68" s="90">
        <f t="shared" si="45"/>
        <v>5541846</v>
      </c>
      <c r="E68" s="91">
        <f t="shared" si="5"/>
        <v>313.06150117782636</v>
      </c>
      <c r="F68" s="90">
        <f t="shared" si="46"/>
        <v>0</v>
      </c>
      <c r="G68" s="90">
        <f t="shared" si="46"/>
        <v>0</v>
      </c>
      <c r="H68" s="90">
        <f t="shared" si="46"/>
        <v>0</v>
      </c>
      <c r="I68" s="90">
        <f t="shared" si="46"/>
        <v>0</v>
      </c>
      <c r="J68" s="90">
        <f t="shared" si="47"/>
        <v>1</v>
      </c>
      <c r="K68" s="90">
        <f t="shared" si="47"/>
        <v>3775</v>
      </c>
      <c r="L68" s="90">
        <f t="shared" si="47"/>
        <v>1</v>
      </c>
      <c r="M68" s="90">
        <f t="shared" si="47"/>
        <v>19</v>
      </c>
      <c r="N68" s="90">
        <f t="shared" si="6"/>
        <v>27</v>
      </c>
      <c r="O68" s="90">
        <f t="shared" si="48"/>
        <v>180777</v>
      </c>
      <c r="P68" s="90">
        <f t="shared" si="48"/>
        <v>5725893</v>
      </c>
      <c r="Q68" s="91">
        <f t="shared" si="7"/>
        <v>102.12178216143847</v>
      </c>
      <c r="R68" s="91">
        <f t="shared" si="8"/>
        <v>313.06150117782636</v>
      </c>
      <c r="S68" s="91">
        <f t="shared" si="9"/>
        <v>316.73791466834831</v>
      </c>
      <c r="T68" s="92">
        <f t="shared" si="10"/>
        <v>1.011743422543782</v>
      </c>
      <c r="U68" s="90">
        <f>AJ150</f>
        <v>633274</v>
      </c>
      <c r="V68" s="90">
        <f>AJ99</f>
        <v>812795</v>
      </c>
      <c r="W68" s="90">
        <f>AK150</f>
        <v>13997095</v>
      </c>
      <c r="X68" s="90">
        <f>AK99</f>
        <v>17328900</v>
      </c>
      <c r="Y68" s="93">
        <f t="shared" si="11"/>
        <v>14161468.800970459</v>
      </c>
      <c r="Z68" s="93">
        <f>IF(ISNUMBER(AG68),W68*AG68," -")</f>
        <v>14461944.319787124</v>
      </c>
      <c r="AA68" s="91">
        <f>IF(ISNUMBER(BI48),IF(BI48=0," -",BJ48*10/BI48)," -")</f>
        <v>212.33178755796658</v>
      </c>
      <c r="AB68" s="91">
        <f t="shared" si="12"/>
        <v>316.73791466834831</v>
      </c>
      <c r="AC68" s="139">
        <f>IF(BN48="","-",BN48)</f>
        <v>86.007658718948719</v>
      </c>
      <c r="AD68" s="104">
        <f t="shared" si="13"/>
        <v>6695.4444444444443</v>
      </c>
      <c r="AE68" s="18"/>
      <c r="AF68" s="42">
        <f t="shared" si="14"/>
        <v>1.0212178216143848</v>
      </c>
      <c r="AG68" s="43">
        <f>IF(ISNUMBER(T68),IF(ISNUMBER(AF68),T68*AF68," -")," -")</f>
        <v>1.0332104140028431</v>
      </c>
      <c r="AI68" s="1" t="s">
        <v>12</v>
      </c>
      <c r="AJ68" s="48">
        <f t="shared" si="39"/>
        <v>3541336</v>
      </c>
      <c r="AK68" s="49">
        <f t="shared" si="40"/>
        <v>81147116</v>
      </c>
      <c r="AM68" s="5" t="s">
        <v>166</v>
      </c>
      <c r="AN68" s="6" t="s">
        <v>178</v>
      </c>
      <c r="AO68" s="14">
        <v>264422</v>
      </c>
      <c r="AP68" s="21">
        <v>6138610</v>
      </c>
      <c r="AQ68" s="21">
        <v>1144525</v>
      </c>
      <c r="AR68" s="21">
        <v>27170896</v>
      </c>
      <c r="AS68" s="21">
        <v>2114632</v>
      </c>
      <c r="AT68" s="21">
        <v>47612113</v>
      </c>
      <c r="AU68" s="21">
        <v>235</v>
      </c>
      <c r="AV68" s="21">
        <v>2743</v>
      </c>
      <c r="AW68" s="21">
        <v>17522</v>
      </c>
      <c r="AX68" s="22">
        <v>222754</v>
      </c>
    </row>
    <row r="69" spans="1:50" ht="17.100000000000001" customHeight="1" x14ac:dyDescent="0.2">
      <c r="A69" s="112" t="s">
        <v>44</v>
      </c>
      <c r="B69" s="90">
        <f>BA49</f>
        <v>37</v>
      </c>
      <c r="C69" s="90">
        <f t="shared" si="45"/>
        <v>12993</v>
      </c>
      <c r="D69" s="90">
        <f t="shared" si="45"/>
        <v>285568</v>
      </c>
      <c r="E69" s="91">
        <f t="shared" si="5"/>
        <v>219.78603863618872</v>
      </c>
      <c r="F69" s="90">
        <f t="shared" si="46"/>
        <v>0</v>
      </c>
      <c r="G69" s="90">
        <f t="shared" si="46"/>
        <v>0</v>
      </c>
      <c r="H69" s="90">
        <f t="shared" si="46"/>
        <v>0</v>
      </c>
      <c r="I69" s="90">
        <f t="shared" si="46"/>
        <v>0</v>
      </c>
      <c r="J69" s="90">
        <f t="shared" si="47"/>
        <v>0</v>
      </c>
      <c r="K69" s="90">
        <f t="shared" si="47"/>
        <v>0</v>
      </c>
      <c r="L69" s="90">
        <f t="shared" si="47"/>
        <v>0</v>
      </c>
      <c r="M69" s="90">
        <f t="shared" si="47"/>
        <v>0</v>
      </c>
      <c r="N69" s="90">
        <f t="shared" si="6"/>
        <v>37</v>
      </c>
      <c r="O69" s="90">
        <f t="shared" si="48"/>
        <v>12993</v>
      </c>
      <c r="P69" s="90">
        <f t="shared" si="48"/>
        <v>285561</v>
      </c>
      <c r="Q69" s="91">
        <f t="shared" si="7"/>
        <v>100</v>
      </c>
      <c r="R69" s="91">
        <f t="shared" si="8"/>
        <v>219.78603863618872</v>
      </c>
      <c r="S69" s="91">
        <f t="shared" si="9"/>
        <v>219.78065111983375</v>
      </c>
      <c r="T69" s="92">
        <f t="shared" si="10"/>
        <v>0.9999754874495741</v>
      </c>
      <c r="U69" s="90">
        <f>AJ151</f>
        <v>409989</v>
      </c>
      <c r="V69" s="90">
        <f>AJ100</f>
        <v>425882</v>
      </c>
      <c r="W69" s="90">
        <f>AK151</f>
        <v>9691845</v>
      </c>
      <c r="X69" s="90">
        <f>AK100</f>
        <v>10160176</v>
      </c>
      <c r="Y69" s="93">
        <f t="shared" si="11"/>
        <v>9691607.4281607177</v>
      </c>
      <c r="Z69" s="93">
        <f>IF(ISNUMBER(AG69),W69*AG69," -")</f>
        <v>9691607.4281607177</v>
      </c>
      <c r="AA69" s="91">
        <f>IF(ISNUMBER(BI49),IF(BI49=0," -",BJ49*10/BI49)," -")</f>
        <v>239.99140598143691</v>
      </c>
      <c r="AB69" s="91">
        <f t="shared" si="12"/>
        <v>219.78065111983375</v>
      </c>
      <c r="AC69" s="139">
        <f>IF(BN49="","-",BN49)</f>
        <v>65.072670049544584</v>
      </c>
      <c r="AD69" s="104">
        <f t="shared" si="13"/>
        <v>351.16216216216219</v>
      </c>
      <c r="AE69" s="18"/>
      <c r="AF69" s="42">
        <f t="shared" si="14"/>
        <v>1</v>
      </c>
      <c r="AG69" s="43">
        <f>IF(ISNUMBER(T69),IF(ISNUMBER(AF69),T69*AF69," -")," -")</f>
        <v>0.9999754874495741</v>
      </c>
      <c r="AI69" s="1" t="s">
        <v>13</v>
      </c>
      <c r="AJ69" s="48">
        <f t="shared" si="39"/>
        <v>8354131</v>
      </c>
      <c r="AK69" s="49">
        <f t="shared" si="40"/>
        <v>296525115</v>
      </c>
      <c r="AM69" s="5" t="s">
        <v>166</v>
      </c>
      <c r="AN69" s="6" t="s">
        <v>179</v>
      </c>
      <c r="AO69" s="14">
        <v>148035</v>
      </c>
      <c r="AP69" s="21">
        <v>6702844</v>
      </c>
      <c r="AQ69" s="21">
        <v>4632319</v>
      </c>
      <c r="AR69" s="21">
        <v>159767480</v>
      </c>
      <c r="AS69" s="21">
        <v>3533442</v>
      </c>
      <c r="AT69" s="21">
        <v>129336303</v>
      </c>
      <c r="AU69" s="21">
        <v>265</v>
      </c>
      <c r="AV69" s="21">
        <v>3415</v>
      </c>
      <c r="AW69" s="21">
        <v>40070</v>
      </c>
      <c r="AX69" s="22">
        <v>715073</v>
      </c>
    </row>
    <row r="70" spans="1:50" ht="17.100000000000001" customHeight="1" x14ac:dyDescent="0.2">
      <c r="A70" s="112" t="s">
        <v>45</v>
      </c>
      <c r="B70" s="90">
        <f>BA50</f>
        <v>17</v>
      </c>
      <c r="C70" s="90">
        <f t="shared" si="45"/>
        <v>19448</v>
      </c>
      <c r="D70" s="90">
        <f t="shared" si="45"/>
        <v>331000</v>
      </c>
      <c r="E70" s="91">
        <f t="shared" si="5"/>
        <v>170.19744960921432</v>
      </c>
      <c r="F70" s="90">
        <f t="shared" si="46"/>
        <v>0</v>
      </c>
      <c r="G70" s="90">
        <f t="shared" si="46"/>
        <v>0</v>
      </c>
      <c r="H70" s="90">
        <f t="shared" si="46"/>
        <v>0</v>
      </c>
      <c r="I70" s="90">
        <f t="shared" si="46"/>
        <v>0</v>
      </c>
      <c r="J70" s="90">
        <f t="shared" si="47"/>
        <v>2</v>
      </c>
      <c r="K70" s="90">
        <f t="shared" si="47"/>
        <v>177</v>
      </c>
      <c r="L70" s="90">
        <f t="shared" si="47"/>
        <v>2</v>
      </c>
      <c r="M70" s="90">
        <f t="shared" si="47"/>
        <v>8</v>
      </c>
      <c r="N70" s="90">
        <f t="shared" si="6"/>
        <v>17</v>
      </c>
      <c r="O70" s="90">
        <f t="shared" si="48"/>
        <v>19617</v>
      </c>
      <c r="P70" s="90">
        <f t="shared" si="48"/>
        <v>339062</v>
      </c>
      <c r="Q70" s="91">
        <f t="shared" si="7"/>
        <v>100.86898395721926</v>
      </c>
      <c r="R70" s="91">
        <f t="shared" si="8"/>
        <v>170.19744960921432</v>
      </c>
      <c r="S70" s="91">
        <f t="shared" si="9"/>
        <v>172.84090329815976</v>
      </c>
      <c r="T70" s="92">
        <f t="shared" si="10"/>
        <v>1.0155316880189158</v>
      </c>
      <c r="U70" s="90">
        <f>AJ152</f>
        <v>336768</v>
      </c>
      <c r="V70" s="90">
        <f>AJ101</f>
        <v>395072</v>
      </c>
      <c r="W70" s="90">
        <f>AK152</f>
        <v>6438491</v>
      </c>
      <c r="X70" s="90">
        <f>AK101</f>
        <v>7612501</v>
      </c>
      <c r="Y70" s="93">
        <f t="shared" si="11"/>
        <v>6538491.6335245976</v>
      </c>
      <c r="Z70" s="93">
        <f>IF(ISNUMBER(AG70),W70*AG70," -")</f>
        <v>6595310.0768640498</v>
      </c>
      <c r="AA70" s="91">
        <f>IF(ISNUMBER(BI50),IF(BI50=0," -",BJ50*10/BI50)," -")</f>
        <v>285.60000000000002</v>
      </c>
      <c r="AB70" s="91">
        <f t="shared" si="12"/>
        <v>172.84090329815976</v>
      </c>
      <c r="AC70" s="139">
        <f>IF(BN50="","-",BN50)</f>
        <v>97.246491975249654</v>
      </c>
      <c r="AD70" s="104">
        <f t="shared" si="13"/>
        <v>1153.9411764705883</v>
      </c>
      <c r="AE70" s="18"/>
      <c r="AF70" s="42">
        <f t="shared" si="14"/>
        <v>1.0086898395721926</v>
      </c>
      <c r="AG70" s="43">
        <f>IF(ISNUMBER(T70),IF(ISNUMBER(AF70),T70*AF70," -")," -")</f>
        <v>1.0243564954682782</v>
      </c>
      <c r="AI70" s="1" t="s">
        <v>14</v>
      </c>
      <c r="AJ70" s="48">
        <f t="shared" si="39"/>
        <v>4698186</v>
      </c>
      <c r="AK70" s="49">
        <f t="shared" si="40"/>
        <v>114136677</v>
      </c>
      <c r="AM70" s="5" t="s">
        <v>166</v>
      </c>
      <c r="AN70" s="6" t="s">
        <v>180</v>
      </c>
      <c r="AO70" s="14">
        <v>196253</v>
      </c>
      <c r="AP70" s="21">
        <v>4719706</v>
      </c>
      <c r="AQ70" s="21">
        <v>2199936</v>
      </c>
      <c r="AR70" s="21">
        <v>48642516</v>
      </c>
      <c r="AS70" s="21">
        <v>2267377</v>
      </c>
      <c r="AT70" s="21">
        <v>60556819</v>
      </c>
      <c r="AU70" s="21">
        <v>221</v>
      </c>
      <c r="AV70" s="21">
        <v>1943</v>
      </c>
      <c r="AW70" s="21">
        <v>34399</v>
      </c>
      <c r="AX70" s="22">
        <v>215693</v>
      </c>
    </row>
    <row r="71" spans="1:50" ht="17.100000000000001" customHeight="1" thickBot="1" x14ac:dyDescent="0.25">
      <c r="A71" s="112"/>
      <c r="B71" s="90"/>
      <c r="C71" s="90"/>
      <c r="D71" s="90"/>
      <c r="E71" s="93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3"/>
      <c r="R71" s="93"/>
      <c r="S71" s="93"/>
      <c r="T71" s="93"/>
      <c r="U71" s="90"/>
      <c r="V71" s="90"/>
      <c r="W71" s="90"/>
      <c r="X71" s="94"/>
      <c r="Y71" s="96"/>
      <c r="Z71" s="96"/>
      <c r="AA71" s="96"/>
      <c r="AB71" s="96"/>
      <c r="AC71" s="139"/>
      <c r="AD71" s="105"/>
      <c r="AE71" s="18"/>
      <c r="AF71" s="40"/>
      <c r="AG71" s="41"/>
      <c r="AI71" s="1" t="s">
        <v>15</v>
      </c>
      <c r="AJ71" s="50">
        <f t="shared" si="39"/>
        <v>811229</v>
      </c>
      <c r="AK71" s="51">
        <f t="shared" si="40"/>
        <v>17426668</v>
      </c>
      <c r="AM71" s="7" t="s">
        <v>166</v>
      </c>
      <c r="AN71" s="8" t="s">
        <v>181</v>
      </c>
      <c r="AO71" s="15">
        <v>47527</v>
      </c>
      <c r="AP71" s="23">
        <v>1999566</v>
      </c>
      <c r="AQ71" s="23">
        <v>109860</v>
      </c>
      <c r="AR71" s="23">
        <v>3176596</v>
      </c>
      <c r="AS71" s="23">
        <v>570857</v>
      </c>
      <c r="AT71" s="23">
        <v>12015953</v>
      </c>
      <c r="AU71" s="23">
        <v>79</v>
      </c>
      <c r="AV71" s="23">
        <v>1100</v>
      </c>
      <c r="AW71" s="23">
        <v>82906</v>
      </c>
      <c r="AX71" s="24">
        <v>233453</v>
      </c>
    </row>
    <row r="72" spans="1:50" ht="17.100000000000001" customHeight="1" x14ac:dyDescent="0.2">
      <c r="A72" s="112" t="s">
        <v>46</v>
      </c>
      <c r="B72" s="90">
        <f>BA51</f>
        <v>13</v>
      </c>
      <c r="C72" s="90">
        <f>AL51</f>
        <v>3581</v>
      </c>
      <c r="D72" s="90">
        <f>AM51</f>
        <v>68531</v>
      </c>
      <c r="E72" s="91">
        <f t="shared" si="5"/>
        <v>191.37391790002792</v>
      </c>
      <c r="F72" s="90">
        <f t="shared" ref="F72:I73" si="49">BB51</f>
        <v>0</v>
      </c>
      <c r="G72" s="90">
        <f t="shared" si="49"/>
        <v>0</v>
      </c>
      <c r="H72" s="90">
        <f t="shared" si="49"/>
        <v>0</v>
      </c>
      <c r="I72" s="90">
        <f t="shared" si="49"/>
        <v>0</v>
      </c>
      <c r="J72" s="90">
        <f t="shared" ref="J72:M73" si="50">AQ51</f>
        <v>0</v>
      </c>
      <c r="K72" s="90">
        <f t="shared" si="50"/>
        <v>0</v>
      </c>
      <c r="L72" s="90">
        <f t="shared" si="50"/>
        <v>0</v>
      </c>
      <c r="M72" s="90">
        <f t="shared" si="50"/>
        <v>0</v>
      </c>
      <c r="N72" s="90">
        <f t="shared" si="6"/>
        <v>13</v>
      </c>
      <c r="O72" s="90">
        <f>AU51</f>
        <v>3581</v>
      </c>
      <c r="P72" s="90">
        <f>AV51</f>
        <v>70937</v>
      </c>
      <c r="Q72" s="91">
        <f t="shared" si="7"/>
        <v>100</v>
      </c>
      <c r="R72" s="91">
        <f t="shared" si="8"/>
        <v>191.37391790002792</v>
      </c>
      <c r="S72" s="91">
        <f t="shared" si="9"/>
        <v>198.09271153309132</v>
      </c>
      <c r="T72" s="92">
        <f t="shared" si="10"/>
        <v>1.0351081992091171</v>
      </c>
      <c r="U72" s="90">
        <f>AJ153</f>
        <v>486434</v>
      </c>
      <c r="V72" s="90">
        <f>AJ102</f>
        <v>583995</v>
      </c>
      <c r="W72" s="90">
        <f>AK153</f>
        <v>10363768</v>
      </c>
      <c r="X72" s="90">
        <f>AK102</f>
        <v>11940006</v>
      </c>
      <c r="Y72" s="93">
        <f t="shared" si="11"/>
        <v>10727621.231501073</v>
      </c>
      <c r="Z72" s="93">
        <f>IF(ISNUMBER(AG72),W72*AG72," -")</f>
        <v>10727621.231501073</v>
      </c>
      <c r="AA72" s="91">
        <f>IF(ISNUMBER(BI51),IF(BI51=0," -",BJ51*10/BI51)," -")</f>
        <v>245.75602629656683</v>
      </c>
      <c r="AB72" s="91">
        <f t="shared" si="12"/>
        <v>198.09271153309132</v>
      </c>
      <c r="AC72" s="139">
        <f>IF(BN51="","-",BN51)</f>
        <v>93.229389785549571</v>
      </c>
      <c r="AD72" s="104">
        <f t="shared" si="13"/>
        <v>275.46153846153845</v>
      </c>
      <c r="AE72" s="18"/>
      <c r="AF72" s="42">
        <f t="shared" si="14"/>
        <v>1</v>
      </c>
      <c r="AG72" s="43">
        <f>IF(ISNUMBER(T72),IF(ISNUMBER(AF72),T72*AF72," -")," -")</f>
        <v>1.0351081992091171</v>
      </c>
      <c r="AI72" s="1" t="s">
        <v>16</v>
      </c>
      <c r="AJ72" s="46">
        <f t="shared" si="39"/>
        <v>502777</v>
      </c>
      <c r="AK72" s="47">
        <f t="shared" si="40"/>
        <v>12176913</v>
      </c>
      <c r="AM72" s="3" t="s">
        <v>166</v>
      </c>
      <c r="AN72" s="4" t="s">
        <v>182</v>
      </c>
      <c r="AO72" s="13">
        <v>9881</v>
      </c>
      <c r="AP72" s="19">
        <v>492697</v>
      </c>
      <c r="AQ72" s="19">
        <v>82553</v>
      </c>
      <c r="AR72" s="19">
        <v>2986326</v>
      </c>
      <c r="AS72" s="19">
        <v>351716</v>
      </c>
      <c r="AT72" s="19">
        <v>8481580</v>
      </c>
      <c r="AU72" s="19">
        <v>173</v>
      </c>
      <c r="AV72" s="19">
        <v>2199</v>
      </c>
      <c r="AW72" s="19">
        <v>58454</v>
      </c>
      <c r="AX72" s="20">
        <v>214111</v>
      </c>
    </row>
    <row r="73" spans="1:50" ht="17.100000000000001" customHeight="1" thickBot="1" x14ac:dyDescent="0.25">
      <c r="A73" s="114" t="s">
        <v>47</v>
      </c>
      <c r="B73" s="97">
        <f>BA52</f>
        <v>10</v>
      </c>
      <c r="C73" s="97">
        <f>AL52</f>
        <v>3042</v>
      </c>
      <c r="D73" s="97">
        <f>AM52</f>
        <v>68080</v>
      </c>
      <c r="E73" s="98">
        <f t="shared" si="5"/>
        <v>223.80013149243919</v>
      </c>
      <c r="F73" s="97">
        <f t="shared" si="49"/>
        <v>0</v>
      </c>
      <c r="G73" s="97">
        <f t="shared" si="49"/>
        <v>0</v>
      </c>
      <c r="H73" s="97">
        <f t="shared" si="49"/>
        <v>0</v>
      </c>
      <c r="I73" s="97">
        <f t="shared" si="49"/>
        <v>0</v>
      </c>
      <c r="J73" s="97">
        <f t="shared" si="50"/>
        <v>0</v>
      </c>
      <c r="K73" s="97">
        <f t="shared" si="50"/>
        <v>0</v>
      </c>
      <c r="L73" s="97">
        <f t="shared" si="50"/>
        <v>0</v>
      </c>
      <c r="M73" s="97">
        <f t="shared" si="50"/>
        <v>0</v>
      </c>
      <c r="N73" s="97">
        <f t="shared" si="6"/>
        <v>10</v>
      </c>
      <c r="O73" s="97">
        <f>AU52</f>
        <v>3042</v>
      </c>
      <c r="P73" s="97">
        <f>AV52</f>
        <v>69850</v>
      </c>
      <c r="Q73" s="98">
        <f t="shared" si="7"/>
        <v>100</v>
      </c>
      <c r="R73" s="98">
        <f t="shared" si="8"/>
        <v>223.80013149243919</v>
      </c>
      <c r="S73" s="98">
        <f t="shared" si="9"/>
        <v>229.61867192636424</v>
      </c>
      <c r="T73" s="99">
        <f t="shared" si="10"/>
        <v>1.0259988249118683</v>
      </c>
      <c r="U73" s="97">
        <f>AJ154</f>
        <v>1056659</v>
      </c>
      <c r="V73" s="97">
        <f>AJ103</f>
        <v>1375399</v>
      </c>
      <c r="W73" s="97">
        <f>AK154</f>
        <v>27729583</v>
      </c>
      <c r="X73" s="97">
        <f>AK103</f>
        <v>35899579</v>
      </c>
      <c r="Y73" s="100">
        <f t="shared" si="11"/>
        <v>28450519.573296122</v>
      </c>
      <c r="Z73" s="100">
        <f>IF(ISNUMBER(AG73),W73*AG73," -")</f>
        <v>28450519.573296122</v>
      </c>
      <c r="AA73" s="98">
        <f>IF(ISNUMBER(BI52),IF(BI52=0," -",BJ52*10/BI52)," -")</f>
        <v>234.00868306801738</v>
      </c>
      <c r="AB73" s="98">
        <f t="shared" si="12"/>
        <v>229.61867192636424</v>
      </c>
      <c r="AC73" s="140">
        <f>IF(BN52="","-",BN52)</f>
        <v>42.64217212891711</v>
      </c>
      <c r="AD73" s="106">
        <f t="shared" si="13"/>
        <v>304.2</v>
      </c>
      <c r="AF73" s="44">
        <f t="shared" si="14"/>
        <v>1</v>
      </c>
      <c r="AG73" s="45">
        <f>IF(ISNUMBER(T73),IF(ISNUMBER(AF73),T73*AF73," -")," -")</f>
        <v>1.0259988249118683</v>
      </c>
      <c r="AI73" s="1" t="s">
        <v>17</v>
      </c>
      <c r="AJ73" s="48">
        <f t="shared" si="39"/>
        <v>575332</v>
      </c>
      <c r="AK73" s="49">
        <f t="shared" si="40"/>
        <v>12769576</v>
      </c>
      <c r="AM73" s="5" t="s">
        <v>166</v>
      </c>
      <c r="AN73" s="6" t="s">
        <v>183</v>
      </c>
      <c r="AO73" s="14">
        <v>21716</v>
      </c>
      <c r="AP73" s="21">
        <v>806000</v>
      </c>
      <c r="AQ73" s="21">
        <v>64322</v>
      </c>
      <c r="AR73" s="21">
        <v>1638838</v>
      </c>
      <c r="AS73" s="21">
        <v>481493</v>
      </c>
      <c r="AT73" s="21">
        <v>10284314</v>
      </c>
      <c r="AU73" s="21">
        <v>11</v>
      </c>
      <c r="AV73" s="21">
        <v>78</v>
      </c>
      <c r="AW73" s="21">
        <v>7790</v>
      </c>
      <c r="AX73" s="22">
        <v>40346</v>
      </c>
    </row>
    <row r="74" spans="1:50" x14ac:dyDescent="0.2">
      <c r="AI74" s="1" t="s">
        <v>18</v>
      </c>
      <c r="AJ74" s="48">
        <f t="shared" si="39"/>
        <v>301122</v>
      </c>
      <c r="AK74" s="49">
        <f t="shared" si="40"/>
        <v>9492247</v>
      </c>
      <c r="AM74" s="5" t="s">
        <v>166</v>
      </c>
      <c r="AN74" s="6" t="s">
        <v>184</v>
      </c>
      <c r="AO74" s="14">
        <v>15981</v>
      </c>
      <c r="AP74" s="21">
        <v>612294</v>
      </c>
      <c r="AQ74" s="21">
        <v>33049</v>
      </c>
      <c r="AR74" s="21">
        <v>3511571</v>
      </c>
      <c r="AS74" s="21">
        <v>246852</v>
      </c>
      <c r="AT74" s="21">
        <v>5343637</v>
      </c>
      <c r="AU74" s="21">
        <v>13</v>
      </c>
      <c r="AV74" s="21">
        <v>92</v>
      </c>
      <c r="AW74" s="21">
        <v>5227</v>
      </c>
      <c r="AX74" s="22">
        <v>24653</v>
      </c>
    </row>
    <row r="75" spans="1:50" ht="17.100000000000001" customHeight="1" x14ac:dyDescent="0.2">
      <c r="A75" s="115"/>
      <c r="B75" s="166" t="s">
        <v>160</v>
      </c>
      <c r="C75" s="167"/>
      <c r="D75" s="166" t="s">
        <v>161</v>
      </c>
      <c r="E75" s="167"/>
      <c r="F75" s="166" t="s">
        <v>162</v>
      </c>
      <c r="G75" s="167"/>
      <c r="H75" s="167"/>
      <c r="I75" s="167"/>
      <c r="J75" s="167"/>
      <c r="AI75" s="1" t="s">
        <v>19</v>
      </c>
      <c r="AJ75" s="48">
        <f t="shared" si="39"/>
        <v>270802</v>
      </c>
      <c r="AK75" s="49">
        <f t="shared" si="40"/>
        <v>5967840</v>
      </c>
      <c r="AM75" s="5" t="s">
        <v>166</v>
      </c>
      <c r="AN75" s="6" t="s">
        <v>185</v>
      </c>
      <c r="AO75" s="14">
        <v>124</v>
      </c>
      <c r="AP75" s="21">
        <v>950</v>
      </c>
      <c r="AQ75" s="21">
        <v>44357</v>
      </c>
      <c r="AR75" s="21">
        <v>1590388</v>
      </c>
      <c r="AS75" s="21">
        <v>221480</v>
      </c>
      <c r="AT75" s="21">
        <v>4346563</v>
      </c>
      <c r="AU75" s="21">
        <v>42</v>
      </c>
      <c r="AV75" s="21">
        <v>297</v>
      </c>
      <c r="AW75" s="21">
        <v>4799</v>
      </c>
      <c r="AX75" s="22">
        <v>29642</v>
      </c>
    </row>
    <row r="76" spans="1:50" ht="17.100000000000001" customHeight="1" thickBot="1" x14ac:dyDescent="0.25">
      <c r="A76" s="116"/>
      <c r="B76" s="167"/>
      <c r="C76" s="167"/>
      <c r="D76" s="167"/>
      <c r="E76" s="167"/>
      <c r="F76" s="167"/>
      <c r="G76" s="167"/>
      <c r="H76" s="167"/>
      <c r="I76" s="167"/>
      <c r="J76" s="167"/>
      <c r="AI76" s="1" t="s">
        <v>20</v>
      </c>
      <c r="AJ76" s="52">
        <f t="shared" si="39"/>
        <v>787010</v>
      </c>
      <c r="AK76" s="53">
        <f t="shared" si="40"/>
        <v>18046970</v>
      </c>
      <c r="AM76" s="9" t="s">
        <v>166</v>
      </c>
      <c r="AN76" s="10" t="s">
        <v>186</v>
      </c>
      <c r="AO76" s="16">
        <v>2548</v>
      </c>
      <c r="AP76" s="25">
        <v>36863</v>
      </c>
      <c r="AQ76" s="25">
        <v>130131</v>
      </c>
      <c r="AR76" s="25">
        <v>4295199</v>
      </c>
      <c r="AS76" s="25">
        <v>627321</v>
      </c>
      <c r="AT76" s="25">
        <v>13458596</v>
      </c>
      <c r="AU76" s="25">
        <v>112</v>
      </c>
      <c r="AV76" s="25">
        <v>526</v>
      </c>
      <c r="AW76" s="25">
        <v>26898</v>
      </c>
      <c r="AX76" s="26">
        <v>255786</v>
      </c>
    </row>
    <row r="77" spans="1:50" ht="15.9" customHeight="1" x14ac:dyDescent="0.2">
      <c r="A77" s="117" t="s">
        <v>0</v>
      </c>
      <c r="B77" s="165">
        <f>BA57</f>
        <v>12264807</v>
      </c>
      <c r="C77" s="165"/>
      <c r="D77" s="165">
        <f>BB57</f>
        <v>4948651</v>
      </c>
      <c r="E77" s="165"/>
      <c r="F77" s="165">
        <f>BC57</f>
        <v>17213458</v>
      </c>
      <c r="G77" s="165"/>
      <c r="H77" s="165"/>
      <c r="I77" s="165"/>
      <c r="J77" s="165"/>
      <c r="AI77" s="1" t="s">
        <v>21</v>
      </c>
      <c r="AJ77" s="54">
        <f t="shared" si="39"/>
        <v>910085</v>
      </c>
      <c r="AK77" s="55">
        <f t="shared" si="40"/>
        <v>18372273</v>
      </c>
      <c r="AM77" s="11" t="s">
        <v>166</v>
      </c>
      <c r="AN77" s="12" t="s">
        <v>187</v>
      </c>
      <c r="AO77" s="17">
        <v>690</v>
      </c>
      <c r="AP77" s="27">
        <v>14250</v>
      </c>
      <c r="AQ77" s="27">
        <v>219631</v>
      </c>
      <c r="AR77" s="27">
        <v>5908940</v>
      </c>
      <c r="AS77" s="27">
        <v>676206</v>
      </c>
      <c r="AT77" s="27">
        <v>12339494</v>
      </c>
      <c r="AU77" s="27">
        <v>299</v>
      </c>
      <c r="AV77" s="27">
        <v>6170</v>
      </c>
      <c r="AW77" s="27">
        <v>13259</v>
      </c>
      <c r="AX77" s="28">
        <v>103419</v>
      </c>
    </row>
    <row r="78" spans="1:50" ht="15.9" customHeight="1" x14ac:dyDescent="0.2">
      <c r="A78" s="117" t="s">
        <v>155</v>
      </c>
      <c r="B78" s="165">
        <f>BA58</f>
        <v>4173839</v>
      </c>
      <c r="C78" s="165"/>
      <c r="D78" s="165">
        <f>BB58</f>
        <v>1034125</v>
      </c>
      <c r="E78" s="165"/>
      <c r="F78" s="165">
        <f>BC58</f>
        <v>5207964</v>
      </c>
      <c r="G78" s="165"/>
      <c r="H78" s="165"/>
      <c r="I78" s="165"/>
      <c r="J78" s="165"/>
      <c r="AI78" s="1" t="s">
        <v>22</v>
      </c>
      <c r="AJ78" s="48">
        <f t="shared" si="39"/>
        <v>1549393</v>
      </c>
      <c r="AK78" s="49">
        <f t="shared" si="40"/>
        <v>33846129</v>
      </c>
      <c r="AM78" s="5" t="s">
        <v>166</v>
      </c>
      <c r="AN78" s="6" t="s">
        <v>188</v>
      </c>
      <c r="AO78" s="14">
        <v>8320</v>
      </c>
      <c r="AP78" s="21">
        <v>169500</v>
      </c>
      <c r="AQ78" s="21">
        <v>231773</v>
      </c>
      <c r="AR78" s="21">
        <v>6653051</v>
      </c>
      <c r="AS78" s="21">
        <v>1295374</v>
      </c>
      <c r="AT78" s="21">
        <v>26926894</v>
      </c>
      <c r="AU78" s="21">
        <v>243</v>
      </c>
      <c r="AV78" s="21">
        <v>3638</v>
      </c>
      <c r="AW78" s="21">
        <v>13683</v>
      </c>
      <c r="AX78" s="22">
        <v>93046</v>
      </c>
    </row>
    <row r="79" spans="1:50" x14ac:dyDescent="0.2">
      <c r="AI79" s="1" t="s">
        <v>23</v>
      </c>
      <c r="AJ79" s="48">
        <f t="shared" si="39"/>
        <v>4493503</v>
      </c>
      <c r="AK79" s="49">
        <f t="shared" si="40"/>
        <v>106426850</v>
      </c>
      <c r="AM79" s="5" t="s">
        <v>166</v>
      </c>
      <c r="AN79" s="6" t="s">
        <v>189</v>
      </c>
      <c r="AO79" s="14">
        <v>277706</v>
      </c>
      <c r="AP79" s="21">
        <v>5555328</v>
      </c>
      <c r="AQ79" s="21">
        <v>1093936</v>
      </c>
      <c r="AR79" s="21">
        <v>30252884</v>
      </c>
      <c r="AS79" s="21">
        <v>3099063</v>
      </c>
      <c r="AT79" s="21">
        <v>70437598</v>
      </c>
      <c r="AU79" s="21">
        <v>255</v>
      </c>
      <c r="AV79" s="21">
        <v>2640</v>
      </c>
      <c r="AW79" s="21">
        <v>22543</v>
      </c>
      <c r="AX79" s="22">
        <v>178400</v>
      </c>
    </row>
    <row r="80" spans="1:50" x14ac:dyDescent="0.2">
      <c r="AI80" s="1" t="s">
        <v>24</v>
      </c>
      <c r="AJ80" s="48">
        <f t="shared" si="39"/>
        <v>948872</v>
      </c>
      <c r="AK80" s="49">
        <f t="shared" si="40"/>
        <v>19461232</v>
      </c>
      <c r="AM80" s="5" t="s">
        <v>166</v>
      </c>
      <c r="AN80" s="6" t="s">
        <v>190</v>
      </c>
      <c r="AO80" s="14">
        <v>9841</v>
      </c>
      <c r="AP80" s="21">
        <v>280510</v>
      </c>
      <c r="AQ80" s="21">
        <v>124496</v>
      </c>
      <c r="AR80" s="21">
        <v>3147102</v>
      </c>
      <c r="AS80" s="21">
        <v>807612</v>
      </c>
      <c r="AT80" s="21">
        <v>15974436</v>
      </c>
      <c r="AU80" s="21">
        <v>268</v>
      </c>
      <c r="AV80" s="21">
        <v>3316</v>
      </c>
      <c r="AW80" s="21">
        <v>6655</v>
      </c>
      <c r="AX80" s="22">
        <v>55868</v>
      </c>
    </row>
    <row r="81" spans="35:50" ht="13.8" thickBot="1" x14ac:dyDescent="0.25">
      <c r="AI81" s="1" t="s">
        <v>25</v>
      </c>
      <c r="AJ81" s="50">
        <f t="shared" si="39"/>
        <v>809168</v>
      </c>
      <c r="AK81" s="51">
        <f t="shared" si="40"/>
        <v>15675717</v>
      </c>
      <c r="AM81" s="7" t="s">
        <v>166</v>
      </c>
      <c r="AN81" s="8" t="s">
        <v>191</v>
      </c>
      <c r="AO81" s="15">
        <v>2243</v>
      </c>
      <c r="AP81" s="23">
        <v>60116</v>
      </c>
      <c r="AQ81" s="23">
        <v>159375</v>
      </c>
      <c r="AR81" s="23">
        <v>4601965</v>
      </c>
      <c r="AS81" s="23">
        <v>642779</v>
      </c>
      <c r="AT81" s="23">
        <v>10953239</v>
      </c>
      <c r="AU81" s="23">
        <v>225</v>
      </c>
      <c r="AV81" s="23">
        <v>1917</v>
      </c>
      <c r="AW81" s="23">
        <v>4546</v>
      </c>
      <c r="AX81" s="24">
        <v>58480</v>
      </c>
    </row>
    <row r="82" spans="35:50" x14ac:dyDescent="0.2">
      <c r="AI82" s="1" t="s">
        <v>26</v>
      </c>
      <c r="AJ82" s="46">
        <f t="shared" si="39"/>
        <v>1448047</v>
      </c>
      <c r="AK82" s="47">
        <f t="shared" si="40"/>
        <v>36121185</v>
      </c>
      <c r="AM82" s="3" t="s">
        <v>166</v>
      </c>
      <c r="AN82" s="4" t="s">
        <v>192</v>
      </c>
      <c r="AO82" s="13">
        <v>29328</v>
      </c>
      <c r="AP82" s="19">
        <v>696600</v>
      </c>
      <c r="AQ82" s="19">
        <v>548227</v>
      </c>
      <c r="AR82" s="19">
        <v>14121955</v>
      </c>
      <c r="AS82" s="19">
        <v>861832</v>
      </c>
      <c r="AT82" s="19">
        <v>21231384</v>
      </c>
      <c r="AU82" s="19">
        <v>932</v>
      </c>
      <c r="AV82" s="19">
        <v>2351</v>
      </c>
      <c r="AW82" s="19">
        <v>7728</v>
      </c>
      <c r="AX82" s="20">
        <v>68895</v>
      </c>
    </row>
    <row r="83" spans="35:50" x14ac:dyDescent="0.2">
      <c r="AI83" s="1" t="s">
        <v>27</v>
      </c>
      <c r="AJ83" s="48">
        <f t="shared" si="39"/>
        <v>5705478</v>
      </c>
      <c r="AK83" s="49">
        <f t="shared" si="40"/>
        <v>147439467</v>
      </c>
      <c r="AM83" s="5" t="s">
        <v>166</v>
      </c>
      <c r="AN83" s="6" t="s">
        <v>193</v>
      </c>
      <c r="AO83" s="14">
        <v>120056</v>
      </c>
      <c r="AP83" s="21">
        <v>3540209</v>
      </c>
      <c r="AQ83" s="21">
        <v>2260667</v>
      </c>
      <c r="AR83" s="21">
        <v>56746707</v>
      </c>
      <c r="AS83" s="21">
        <v>3307435</v>
      </c>
      <c r="AT83" s="21">
        <v>86999160</v>
      </c>
      <c r="AU83" s="21">
        <v>1003</v>
      </c>
      <c r="AV83" s="21">
        <v>14434</v>
      </c>
      <c r="AW83" s="21">
        <v>16317</v>
      </c>
      <c r="AX83" s="22">
        <v>138957</v>
      </c>
    </row>
    <row r="84" spans="35:50" x14ac:dyDescent="0.2">
      <c r="AI84" s="1" t="s">
        <v>28</v>
      </c>
      <c r="AJ84" s="48">
        <f t="shared" si="39"/>
        <v>2937597</v>
      </c>
      <c r="AK84" s="49">
        <f t="shared" si="40"/>
        <v>62373497</v>
      </c>
      <c r="AM84" s="5" t="s">
        <v>166</v>
      </c>
      <c r="AN84" s="6" t="s">
        <v>194</v>
      </c>
      <c r="AO84" s="14">
        <v>51448</v>
      </c>
      <c r="AP84" s="21">
        <v>1862877</v>
      </c>
      <c r="AQ84" s="21">
        <v>1076526</v>
      </c>
      <c r="AR84" s="21">
        <v>26002004</v>
      </c>
      <c r="AS84" s="21">
        <v>1787394</v>
      </c>
      <c r="AT84" s="21">
        <v>34235908</v>
      </c>
      <c r="AU84" s="21">
        <v>1026</v>
      </c>
      <c r="AV84" s="21">
        <v>60823</v>
      </c>
      <c r="AW84" s="21">
        <v>21203</v>
      </c>
      <c r="AX84" s="22">
        <v>211885</v>
      </c>
    </row>
    <row r="85" spans="35:50" x14ac:dyDescent="0.2">
      <c r="AI85" s="1" t="s">
        <v>29</v>
      </c>
      <c r="AJ85" s="48">
        <f t="shared" si="39"/>
        <v>422549</v>
      </c>
      <c r="AK85" s="49">
        <f t="shared" si="40"/>
        <v>10071667</v>
      </c>
      <c r="AM85" s="5" t="s">
        <v>166</v>
      </c>
      <c r="AN85" s="6" t="s">
        <v>195</v>
      </c>
      <c r="AO85" s="14">
        <v>11294</v>
      </c>
      <c r="AP85" s="21">
        <v>510700</v>
      </c>
      <c r="AQ85" s="21">
        <v>95375</v>
      </c>
      <c r="AR85" s="21">
        <v>2778038</v>
      </c>
      <c r="AS85" s="21">
        <v>313920</v>
      </c>
      <c r="AT85" s="21">
        <v>6760840</v>
      </c>
      <c r="AU85" s="21">
        <v>98</v>
      </c>
      <c r="AV85" s="21">
        <v>2060</v>
      </c>
      <c r="AW85" s="21">
        <v>1862</v>
      </c>
      <c r="AX85" s="22">
        <v>20029</v>
      </c>
    </row>
    <row r="86" spans="35:50" ht="13.8" thickBot="1" x14ac:dyDescent="0.25">
      <c r="AI86" s="1" t="s">
        <v>30</v>
      </c>
      <c r="AJ86" s="52">
        <f t="shared" si="39"/>
        <v>352409</v>
      </c>
      <c r="AK86" s="53">
        <f t="shared" si="40"/>
        <v>8070060</v>
      </c>
      <c r="AM86" s="9" t="s">
        <v>166</v>
      </c>
      <c r="AN86" s="10" t="s">
        <v>196</v>
      </c>
      <c r="AO86" s="16">
        <v>0</v>
      </c>
      <c r="AP86" s="25">
        <v>0</v>
      </c>
      <c r="AQ86" s="25">
        <v>66355</v>
      </c>
      <c r="AR86" s="25">
        <v>2291746</v>
      </c>
      <c r="AS86" s="25">
        <v>281249</v>
      </c>
      <c r="AT86" s="25">
        <v>5747792</v>
      </c>
      <c r="AU86" s="25">
        <v>200</v>
      </c>
      <c r="AV86" s="25">
        <v>2631</v>
      </c>
      <c r="AW86" s="25">
        <v>4605</v>
      </c>
      <c r="AX86" s="26">
        <v>27891</v>
      </c>
    </row>
    <row r="87" spans="35:50" x14ac:dyDescent="0.2">
      <c r="AI87" s="1" t="s">
        <v>31</v>
      </c>
      <c r="AJ87" s="54">
        <f t="shared" si="39"/>
        <v>157445</v>
      </c>
      <c r="AK87" s="55">
        <f t="shared" si="40"/>
        <v>3616173</v>
      </c>
      <c r="AM87" s="11" t="s">
        <v>166</v>
      </c>
      <c r="AN87" s="12" t="s">
        <v>197</v>
      </c>
      <c r="AO87" s="17">
        <v>111</v>
      </c>
      <c r="AP87" s="27">
        <v>1497</v>
      </c>
      <c r="AQ87" s="27">
        <v>41099</v>
      </c>
      <c r="AR87" s="27">
        <v>1337499</v>
      </c>
      <c r="AS87" s="27">
        <v>110330</v>
      </c>
      <c r="AT87" s="27">
        <v>2247484</v>
      </c>
      <c r="AU87" s="27">
        <v>24</v>
      </c>
      <c r="AV87" s="27">
        <v>400</v>
      </c>
      <c r="AW87" s="27">
        <v>5881</v>
      </c>
      <c r="AX87" s="28">
        <v>29293</v>
      </c>
    </row>
    <row r="88" spans="35:50" x14ac:dyDescent="0.2">
      <c r="AI88" s="1" t="s">
        <v>32</v>
      </c>
      <c r="AJ88" s="48">
        <f t="shared" si="39"/>
        <v>189448</v>
      </c>
      <c r="AK88" s="49">
        <f t="shared" si="40"/>
        <v>4827629</v>
      </c>
      <c r="AM88" s="5" t="s">
        <v>166</v>
      </c>
      <c r="AN88" s="6" t="s">
        <v>198</v>
      </c>
      <c r="AO88" s="14">
        <v>6272</v>
      </c>
      <c r="AP88" s="21">
        <v>125953</v>
      </c>
      <c r="AQ88" s="21">
        <v>35041</v>
      </c>
      <c r="AR88" s="21">
        <v>937047</v>
      </c>
      <c r="AS88" s="21">
        <v>144885</v>
      </c>
      <c r="AT88" s="21">
        <v>3732345</v>
      </c>
      <c r="AU88" s="21">
        <v>33</v>
      </c>
      <c r="AV88" s="21">
        <v>200</v>
      </c>
      <c r="AW88" s="21">
        <v>3217</v>
      </c>
      <c r="AX88" s="22">
        <v>32084</v>
      </c>
    </row>
    <row r="89" spans="35:50" x14ac:dyDescent="0.2">
      <c r="AI89" s="1" t="s">
        <v>33</v>
      </c>
      <c r="AJ89" s="48">
        <f t="shared" si="39"/>
        <v>922267</v>
      </c>
      <c r="AK89" s="49">
        <f t="shared" si="40"/>
        <v>20685922</v>
      </c>
      <c r="AM89" s="5" t="s">
        <v>166</v>
      </c>
      <c r="AN89" s="6" t="s">
        <v>199</v>
      </c>
      <c r="AO89" s="14">
        <v>11125</v>
      </c>
      <c r="AP89" s="21">
        <v>241842</v>
      </c>
      <c r="AQ89" s="21">
        <v>150472</v>
      </c>
      <c r="AR89" s="21">
        <v>3961058</v>
      </c>
      <c r="AS89" s="21">
        <v>738239</v>
      </c>
      <c r="AT89" s="21">
        <v>16309733</v>
      </c>
      <c r="AU89" s="21">
        <v>54</v>
      </c>
      <c r="AV89" s="21">
        <v>563</v>
      </c>
      <c r="AW89" s="21">
        <v>22377</v>
      </c>
      <c r="AX89" s="22">
        <v>172726</v>
      </c>
    </row>
    <row r="90" spans="35:50" x14ac:dyDescent="0.2">
      <c r="AI90" s="1" t="s">
        <v>34</v>
      </c>
      <c r="AJ90" s="48">
        <f t="shared" si="39"/>
        <v>1393123</v>
      </c>
      <c r="AK90" s="49">
        <f t="shared" si="40"/>
        <v>29676796</v>
      </c>
      <c r="AM90" s="5" t="s">
        <v>166</v>
      </c>
      <c r="AN90" s="6" t="s">
        <v>200</v>
      </c>
      <c r="AO90" s="14">
        <v>18252</v>
      </c>
      <c r="AP90" s="21">
        <v>542895</v>
      </c>
      <c r="AQ90" s="21">
        <v>332204</v>
      </c>
      <c r="AR90" s="21">
        <v>8160771</v>
      </c>
      <c r="AS90" s="21">
        <v>1032758</v>
      </c>
      <c r="AT90" s="21">
        <v>20887622</v>
      </c>
      <c r="AU90" s="21">
        <v>264</v>
      </c>
      <c r="AV90" s="21">
        <v>3050</v>
      </c>
      <c r="AW90" s="21">
        <v>9645</v>
      </c>
      <c r="AX90" s="22">
        <v>82458</v>
      </c>
    </row>
    <row r="91" spans="35:50" ht="13.8" thickBot="1" x14ac:dyDescent="0.25">
      <c r="AI91" s="1" t="s">
        <v>35</v>
      </c>
      <c r="AJ91" s="50">
        <f t="shared" si="39"/>
        <v>436195</v>
      </c>
      <c r="AK91" s="51">
        <f t="shared" si="40"/>
        <v>9579528</v>
      </c>
      <c r="AM91" s="7" t="s">
        <v>166</v>
      </c>
      <c r="AN91" s="8" t="s">
        <v>201</v>
      </c>
      <c r="AO91" s="15">
        <v>140</v>
      </c>
      <c r="AP91" s="23">
        <v>900</v>
      </c>
      <c r="AQ91" s="23">
        <v>86365</v>
      </c>
      <c r="AR91" s="23">
        <v>2072301</v>
      </c>
      <c r="AS91" s="23">
        <v>342112</v>
      </c>
      <c r="AT91" s="23">
        <v>7415525</v>
      </c>
      <c r="AU91" s="23">
        <v>152</v>
      </c>
      <c r="AV91" s="23">
        <v>2041</v>
      </c>
      <c r="AW91" s="23">
        <v>7426</v>
      </c>
      <c r="AX91" s="24">
        <v>88761</v>
      </c>
    </row>
    <row r="92" spans="35:50" x14ac:dyDescent="0.2">
      <c r="AI92" s="1" t="s">
        <v>36</v>
      </c>
      <c r="AJ92" s="46">
        <f t="shared" si="39"/>
        <v>316335</v>
      </c>
      <c r="AK92" s="47">
        <f t="shared" si="40"/>
        <v>7024195</v>
      </c>
      <c r="AM92" s="3" t="s">
        <v>166</v>
      </c>
      <c r="AN92" s="4" t="s">
        <v>202</v>
      </c>
      <c r="AO92" s="13">
        <v>0</v>
      </c>
      <c r="AP92" s="19">
        <v>0</v>
      </c>
      <c r="AQ92" s="19">
        <v>70174</v>
      </c>
      <c r="AR92" s="19">
        <v>1382057</v>
      </c>
      <c r="AS92" s="19">
        <v>242101</v>
      </c>
      <c r="AT92" s="19">
        <v>5619907</v>
      </c>
      <c r="AU92" s="19">
        <v>424</v>
      </c>
      <c r="AV92" s="19">
        <v>4610</v>
      </c>
      <c r="AW92" s="19">
        <v>3636</v>
      </c>
      <c r="AX92" s="20">
        <v>17621</v>
      </c>
    </row>
    <row r="93" spans="35:50" x14ac:dyDescent="0.2">
      <c r="AI93" s="1" t="s">
        <v>37</v>
      </c>
      <c r="AJ93" s="48">
        <f t="shared" si="39"/>
        <v>450302</v>
      </c>
      <c r="AK93" s="49">
        <f t="shared" si="40"/>
        <v>9155831</v>
      </c>
      <c r="AM93" s="5" t="s">
        <v>166</v>
      </c>
      <c r="AN93" s="6" t="s">
        <v>203</v>
      </c>
      <c r="AO93" s="14">
        <v>2428</v>
      </c>
      <c r="AP93" s="21">
        <v>56000</v>
      </c>
      <c r="AQ93" s="21">
        <v>110829</v>
      </c>
      <c r="AR93" s="21">
        <v>2894327</v>
      </c>
      <c r="AS93" s="21">
        <v>330352</v>
      </c>
      <c r="AT93" s="21">
        <v>6156984</v>
      </c>
      <c r="AU93" s="21">
        <v>142</v>
      </c>
      <c r="AV93" s="21">
        <v>3000</v>
      </c>
      <c r="AW93" s="21">
        <v>6551</v>
      </c>
      <c r="AX93" s="22">
        <v>45520</v>
      </c>
    </row>
    <row r="94" spans="35:50" x14ac:dyDescent="0.2">
      <c r="AI94" s="1" t="s">
        <v>38</v>
      </c>
      <c r="AJ94" s="48">
        <f t="shared" si="39"/>
        <v>568411</v>
      </c>
      <c r="AK94" s="49">
        <f t="shared" si="40"/>
        <v>11262262</v>
      </c>
      <c r="AM94" s="5" t="s">
        <v>166</v>
      </c>
      <c r="AN94" s="6" t="s">
        <v>204</v>
      </c>
      <c r="AO94" s="14">
        <v>33441</v>
      </c>
      <c r="AP94" s="21">
        <v>451600</v>
      </c>
      <c r="AQ94" s="21">
        <v>117135</v>
      </c>
      <c r="AR94" s="21">
        <v>2974484</v>
      </c>
      <c r="AS94" s="21">
        <v>405449</v>
      </c>
      <c r="AT94" s="21">
        <v>7727059</v>
      </c>
      <c r="AU94" s="21">
        <v>213</v>
      </c>
      <c r="AV94" s="21">
        <v>3985</v>
      </c>
      <c r="AW94" s="21">
        <v>12173</v>
      </c>
      <c r="AX94" s="22">
        <v>105134</v>
      </c>
    </row>
    <row r="95" spans="35:50" x14ac:dyDescent="0.2">
      <c r="AI95" s="1" t="s">
        <v>39</v>
      </c>
      <c r="AJ95" s="48">
        <f t="shared" si="39"/>
        <v>252428</v>
      </c>
      <c r="AK95" s="49">
        <f t="shared" si="40"/>
        <v>5357245</v>
      </c>
      <c r="AM95" s="5" t="s">
        <v>166</v>
      </c>
      <c r="AN95" s="6" t="s">
        <v>205</v>
      </c>
      <c r="AO95" s="14">
        <v>12518</v>
      </c>
      <c r="AP95" s="21">
        <v>411000</v>
      </c>
      <c r="AQ95" s="21">
        <v>85614</v>
      </c>
      <c r="AR95" s="21">
        <v>1831589</v>
      </c>
      <c r="AS95" s="21">
        <v>148510</v>
      </c>
      <c r="AT95" s="21">
        <v>3012092</v>
      </c>
      <c r="AU95" s="21">
        <v>126</v>
      </c>
      <c r="AV95" s="21">
        <v>1300</v>
      </c>
      <c r="AW95" s="21">
        <v>5660</v>
      </c>
      <c r="AX95" s="22">
        <v>101264</v>
      </c>
    </row>
    <row r="96" spans="35:50" ht="13.8" thickBot="1" x14ac:dyDescent="0.25">
      <c r="AI96" s="1" t="s">
        <v>40</v>
      </c>
      <c r="AJ96" s="52">
        <f t="shared" si="39"/>
        <v>2884328</v>
      </c>
      <c r="AK96" s="53">
        <f t="shared" si="40"/>
        <v>63802873</v>
      </c>
      <c r="AM96" s="9" t="s">
        <v>166</v>
      </c>
      <c r="AN96" s="10" t="s">
        <v>206</v>
      </c>
      <c r="AO96" s="16">
        <v>53968</v>
      </c>
      <c r="AP96" s="25">
        <v>1549622</v>
      </c>
      <c r="AQ96" s="25">
        <v>1157544</v>
      </c>
      <c r="AR96" s="25">
        <v>27120479</v>
      </c>
      <c r="AS96" s="25">
        <v>1656926</v>
      </c>
      <c r="AT96" s="25">
        <v>34988311</v>
      </c>
      <c r="AU96" s="25">
        <v>858</v>
      </c>
      <c r="AV96" s="25">
        <v>9172</v>
      </c>
      <c r="AW96" s="25">
        <v>15032</v>
      </c>
      <c r="AX96" s="26">
        <v>135289</v>
      </c>
    </row>
    <row r="97" spans="35:50" x14ac:dyDescent="0.2">
      <c r="AI97" s="1" t="s">
        <v>41</v>
      </c>
      <c r="AJ97" s="54">
        <f t="shared" si="39"/>
        <v>366675</v>
      </c>
      <c r="AK97" s="55">
        <f t="shared" si="40"/>
        <v>10358468</v>
      </c>
      <c r="AM97" s="11" t="s">
        <v>166</v>
      </c>
      <c r="AN97" s="12" t="s">
        <v>207</v>
      </c>
      <c r="AO97" s="17">
        <v>283</v>
      </c>
      <c r="AP97" s="27">
        <v>7800</v>
      </c>
      <c r="AQ97" s="27">
        <v>67547</v>
      </c>
      <c r="AR97" s="27">
        <v>4387486</v>
      </c>
      <c r="AS97" s="27">
        <v>296117</v>
      </c>
      <c r="AT97" s="27">
        <v>5918228</v>
      </c>
      <c r="AU97" s="27">
        <v>41</v>
      </c>
      <c r="AV97" s="27">
        <v>554</v>
      </c>
      <c r="AW97" s="27">
        <v>2687</v>
      </c>
      <c r="AX97" s="28">
        <v>44400</v>
      </c>
    </row>
    <row r="98" spans="35:50" x14ac:dyDescent="0.2">
      <c r="AI98" s="1" t="s">
        <v>42</v>
      </c>
      <c r="AJ98" s="48">
        <f t="shared" si="39"/>
        <v>451038</v>
      </c>
      <c r="AK98" s="49">
        <f t="shared" si="40"/>
        <v>10460934</v>
      </c>
      <c r="AM98" s="5" t="s">
        <v>166</v>
      </c>
      <c r="AN98" s="6" t="s">
        <v>208</v>
      </c>
      <c r="AO98" s="14">
        <v>6929</v>
      </c>
      <c r="AP98" s="21">
        <v>202725</v>
      </c>
      <c r="AQ98" s="21">
        <v>162699</v>
      </c>
      <c r="AR98" s="21">
        <v>4590849</v>
      </c>
      <c r="AS98" s="21">
        <v>279616</v>
      </c>
      <c r="AT98" s="21">
        <v>5656798</v>
      </c>
      <c r="AU98" s="21">
        <v>221</v>
      </c>
      <c r="AV98" s="21">
        <v>2450</v>
      </c>
      <c r="AW98" s="21">
        <v>1573</v>
      </c>
      <c r="AX98" s="22">
        <v>8112</v>
      </c>
    </row>
    <row r="99" spans="35:50" x14ac:dyDescent="0.2">
      <c r="AI99" s="1" t="s">
        <v>43</v>
      </c>
      <c r="AJ99" s="48">
        <f t="shared" si="39"/>
        <v>812795</v>
      </c>
      <c r="AK99" s="49">
        <f t="shared" si="40"/>
        <v>17328900</v>
      </c>
      <c r="AM99" s="5" t="s">
        <v>166</v>
      </c>
      <c r="AN99" s="6" t="s">
        <v>209</v>
      </c>
      <c r="AO99" s="14">
        <v>32650</v>
      </c>
      <c r="AP99" s="21">
        <v>950845</v>
      </c>
      <c r="AQ99" s="21">
        <v>257653</v>
      </c>
      <c r="AR99" s="21">
        <v>6257022</v>
      </c>
      <c r="AS99" s="21">
        <v>507953</v>
      </c>
      <c r="AT99" s="21">
        <v>9986175</v>
      </c>
      <c r="AU99" s="21">
        <v>134</v>
      </c>
      <c r="AV99" s="21">
        <v>1693</v>
      </c>
      <c r="AW99" s="21">
        <v>14405</v>
      </c>
      <c r="AX99" s="22">
        <v>133165</v>
      </c>
    </row>
    <row r="100" spans="35:50" x14ac:dyDescent="0.2">
      <c r="AI100" s="1" t="s">
        <v>44</v>
      </c>
      <c r="AJ100" s="48">
        <f t="shared" si="39"/>
        <v>425882</v>
      </c>
      <c r="AK100" s="49">
        <f t="shared" si="40"/>
        <v>10160176</v>
      </c>
      <c r="AM100" s="5" t="s">
        <v>166</v>
      </c>
      <c r="AN100" s="6" t="s">
        <v>210</v>
      </c>
      <c r="AO100" s="14">
        <v>11909</v>
      </c>
      <c r="AP100" s="21">
        <v>271040</v>
      </c>
      <c r="AQ100" s="21">
        <v>191155</v>
      </c>
      <c r="AR100" s="21">
        <v>5416428</v>
      </c>
      <c r="AS100" s="21">
        <v>216928</v>
      </c>
      <c r="AT100" s="21">
        <v>4430253</v>
      </c>
      <c r="AU100" s="21">
        <v>166</v>
      </c>
      <c r="AV100" s="21">
        <v>1718</v>
      </c>
      <c r="AW100" s="21">
        <v>5724</v>
      </c>
      <c r="AX100" s="22">
        <v>40737</v>
      </c>
    </row>
    <row r="101" spans="35:50" ht="13.8" thickBot="1" x14ac:dyDescent="0.25">
      <c r="AI101" s="1" t="s">
        <v>45</v>
      </c>
      <c r="AJ101" s="50">
        <f t="shared" si="39"/>
        <v>395072</v>
      </c>
      <c r="AK101" s="51">
        <f t="shared" si="40"/>
        <v>7612501</v>
      </c>
      <c r="AM101" s="7" t="s">
        <v>166</v>
      </c>
      <c r="AN101" s="8" t="s">
        <v>211</v>
      </c>
      <c r="AO101" s="15">
        <v>1072</v>
      </c>
      <c r="AP101" s="23">
        <v>16277</v>
      </c>
      <c r="AQ101" s="23">
        <v>106642</v>
      </c>
      <c r="AR101" s="23">
        <v>3174778</v>
      </c>
      <c r="AS101" s="23">
        <v>283554</v>
      </c>
      <c r="AT101" s="23">
        <v>4389823</v>
      </c>
      <c r="AU101" s="23">
        <v>218</v>
      </c>
      <c r="AV101" s="23">
        <v>1800</v>
      </c>
      <c r="AW101" s="23">
        <v>3586</v>
      </c>
      <c r="AX101" s="24">
        <v>29823</v>
      </c>
    </row>
    <row r="102" spans="35:50" x14ac:dyDescent="0.2">
      <c r="AI102" s="1" t="s">
        <v>46</v>
      </c>
      <c r="AJ102" s="46">
        <f t="shared" si="39"/>
        <v>583995</v>
      </c>
      <c r="AK102" s="47">
        <f t="shared" si="40"/>
        <v>11940006</v>
      </c>
      <c r="AM102" s="3" t="s">
        <v>166</v>
      </c>
      <c r="AN102" s="4" t="s">
        <v>212</v>
      </c>
      <c r="AO102" s="13">
        <v>75574</v>
      </c>
      <c r="AP102" s="19">
        <v>1827550</v>
      </c>
      <c r="AQ102" s="19">
        <v>153308</v>
      </c>
      <c r="AR102" s="19">
        <v>4021414</v>
      </c>
      <c r="AS102" s="19">
        <v>340654</v>
      </c>
      <c r="AT102" s="19">
        <v>6045923</v>
      </c>
      <c r="AU102" s="19">
        <v>163</v>
      </c>
      <c r="AV102" s="19">
        <v>1630</v>
      </c>
      <c r="AW102" s="19">
        <v>14296</v>
      </c>
      <c r="AX102" s="20">
        <v>43489</v>
      </c>
    </row>
    <row r="103" spans="35:50" ht="13.8" thickBot="1" x14ac:dyDescent="0.25">
      <c r="AI103" s="1" t="s">
        <v>47</v>
      </c>
      <c r="AJ103" s="52">
        <f t="shared" si="39"/>
        <v>1375399</v>
      </c>
      <c r="AK103" s="53">
        <f t="shared" si="40"/>
        <v>35899579</v>
      </c>
      <c r="AM103" s="9" t="s">
        <v>166</v>
      </c>
      <c r="AN103" s="10" t="s">
        <v>213</v>
      </c>
      <c r="AO103" s="16">
        <v>38680</v>
      </c>
      <c r="AP103" s="25">
        <v>1409770</v>
      </c>
      <c r="AQ103" s="25">
        <v>953245</v>
      </c>
      <c r="AR103" s="25">
        <v>24722672</v>
      </c>
      <c r="AS103" s="25">
        <v>329694</v>
      </c>
      <c r="AT103" s="25">
        <v>8638496</v>
      </c>
      <c r="AU103" s="25">
        <v>48666</v>
      </c>
      <c r="AV103" s="25">
        <v>1045961</v>
      </c>
      <c r="AW103" s="25">
        <v>5114</v>
      </c>
      <c r="AX103" s="26">
        <v>82680</v>
      </c>
    </row>
    <row r="106" spans="35:50" x14ac:dyDescent="0.2">
      <c r="AI106" s="1" t="s">
        <v>100</v>
      </c>
      <c r="AJ106" s="149" t="s">
        <v>127</v>
      </c>
      <c r="AK106" s="149" t="s">
        <v>128</v>
      </c>
      <c r="AO106" s="151" t="s">
        <v>117</v>
      </c>
      <c r="AP106" s="151" t="s">
        <v>118</v>
      </c>
      <c r="AQ106" s="151" t="s">
        <v>119</v>
      </c>
      <c r="AR106" s="151" t="s">
        <v>120</v>
      </c>
      <c r="AS106" s="151" t="s">
        <v>121</v>
      </c>
      <c r="AT106" s="151" t="s">
        <v>122</v>
      </c>
      <c r="AU106" s="151" t="s">
        <v>123</v>
      </c>
      <c r="AV106" s="151" t="s">
        <v>124</v>
      </c>
      <c r="AW106" s="151" t="s">
        <v>125</v>
      </c>
      <c r="AX106" s="151" t="s">
        <v>126</v>
      </c>
    </row>
    <row r="107" spans="35:50" ht="13.8" thickBot="1" x14ac:dyDescent="0.25">
      <c r="AJ107" s="150"/>
      <c r="AK107" s="150"/>
      <c r="AM107" s="1" t="s">
        <v>48</v>
      </c>
      <c r="AN107" s="1" t="s">
        <v>49</v>
      </c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</row>
    <row r="108" spans="35:50" x14ac:dyDescent="0.2">
      <c r="AI108" s="1" t="s">
        <v>1</v>
      </c>
      <c r="AJ108" s="46">
        <f t="shared" ref="AJ108:AJ154" si="51">AO108+AQ108+AS108+AU108+AW108</f>
        <v>2138853</v>
      </c>
      <c r="AK108" s="47">
        <f t="shared" ref="AK108:AK154" si="52">AP108+AR108+AT108+AV108+AX108</f>
        <v>51440847</v>
      </c>
      <c r="AM108" s="3" t="s">
        <v>166</v>
      </c>
      <c r="AN108" s="4" t="s">
        <v>167</v>
      </c>
      <c r="AO108" s="13">
        <v>44024</v>
      </c>
      <c r="AP108" s="19">
        <v>1499800</v>
      </c>
      <c r="AQ108" s="19">
        <v>1111528</v>
      </c>
      <c r="AR108" s="19">
        <v>27041202</v>
      </c>
      <c r="AS108" s="19">
        <v>969384</v>
      </c>
      <c r="AT108" s="19">
        <v>22614643</v>
      </c>
      <c r="AU108" s="19">
        <v>342</v>
      </c>
      <c r="AV108" s="19">
        <v>6019</v>
      </c>
      <c r="AW108" s="19">
        <v>13575</v>
      </c>
      <c r="AX108" s="20">
        <v>279183</v>
      </c>
    </row>
    <row r="109" spans="35:50" x14ac:dyDescent="0.2">
      <c r="AI109" s="1" t="s">
        <v>2</v>
      </c>
      <c r="AJ109" s="48">
        <f t="shared" si="51"/>
        <v>279509</v>
      </c>
      <c r="AK109" s="49">
        <f t="shared" si="52"/>
        <v>6653317</v>
      </c>
      <c r="AM109" s="5" t="s">
        <v>166</v>
      </c>
      <c r="AN109" s="6" t="s">
        <v>168</v>
      </c>
      <c r="AO109" s="14">
        <v>783</v>
      </c>
      <c r="AP109" s="21">
        <v>14630</v>
      </c>
      <c r="AQ109" s="21">
        <v>55720</v>
      </c>
      <c r="AR109" s="21">
        <v>1594533</v>
      </c>
      <c r="AS109" s="21">
        <v>209090</v>
      </c>
      <c r="AT109" s="21">
        <v>4963795</v>
      </c>
      <c r="AU109" s="21">
        <v>37</v>
      </c>
      <c r="AV109" s="21">
        <v>750</v>
      </c>
      <c r="AW109" s="21">
        <v>13879</v>
      </c>
      <c r="AX109" s="22">
        <v>79609</v>
      </c>
    </row>
    <row r="110" spans="35:50" x14ac:dyDescent="0.2">
      <c r="AI110" s="1" t="s">
        <v>3</v>
      </c>
      <c r="AJ110" s="48">
        <f t="shared" si="51"/>
        <v>325282</v>
      </c>
      <c r="AK110" s="49">
        <f t="shared" si="52"/>
        <v>7195138</v>
      </c>
      <c r="AM110" s="5" t="s">
        <v>166</v>
      </c>
      <c r="AN110" s="6" t="s">
        <v>169</v>
      </c>
      <c r="AO110" s="14">
        <v>38</v>
      </c>
      <c r="AP110" s="21">
        <v>795</v>
      </c>
      <c r="AQ110" s="21">
        <v>83941</v>
      </c>
      <c r="AR110" s="21">
        <v>3009536</v>
      </c>
      <c r="AS110" s="21">
        <v>225793</v>
      </c>
      <c r="AT110" s="21">
        <v>4089624</v>
      </c>
      <c r="AU110" s="21">
        <v>135</v>
      </c>
      <c r="AV110" s="21">
        <v>630</v>
      </c>
      <c r="AW110" s="21">
        <v>15375</v>
      </c>
      <c r="AX110" s="22">
        <v>94553</v>
      </c>
    </row>
    <row r="111" spans="35:50" x14ac:dyDescent="0.2">
      <c r="AI111" s="1" t="s">
        <v>4</v>
      </c>
      <c r="AJ111" s="48">
        <f t="shared" si="51"/>
        <v>931775</v>
      </c>
      <c r="AK111" s="49">
        <f t="shared" si="52"/>
        <v>23990472</v>
      </c>
      <c r="AM111" s="5" t="s">
        <v>166</v>
      </c>
      <c r="AN111" s="6" t="s">
        <v>170</v>
      </c>
      <c r="AO111" s="14">
        <v>94128</v>
      </c>
      <c r="AP111" s="21">
        <v>3721756</v>
      </c>
      <c r="AQ111" s="21">
        <v>294046</v>
      </c>
      <c r="AR111" s="21">
        <v>8166561</v>
      </c>
      <c r="AS111" s="21">
        <v>538863</v>
      </c>
      <c r="AT111" s="21">
        <v>12059388</v>
      </c>
      <c r="AU111" s="21">
        <v>72</v>
      </c>
      <c r="AV111" s="21">
        <v>1067</v>
      </c>
      <c r="AW111" s="21">
        <v>4666</v>
      </c>
      <c r="AX111" s="22">
        <v>41700</v>
      </c>
    </row>
    <row r="112" spans="35:50" ht="13.8" thickBot="1" x14ac:dyDescent="0.25">
      <c r="AI112" s="1" t="s">
        <v>5</v>
      </c>
      <c r="AJ112" s="50">
        <f t="shared" si="51"/>
        <v>222805</v>
      </c>
      <c r="AK112" s="51">
        <f t="shared" si="52"/>
        <v>5207478</v>
      </c>
      <c r="AM112" s="7" t="s">
        <v>166</v>
      </c>
      <c r="AN112" s="8" t="s">
        <v>171</v>
      </c>
      <c r="AO112" s="15">
        <v>16217</v>
      </c>
      <c r="AP112" s="23">
        <v>520000</v>
      </c>
      <c r="AQ112" s="23">
        <v>32060</v>
      </c>
      <c r="AR112" s="23">
        <v>1111185</v>
      </c>
      <c r="AS112" s="23">
        <v>164983</v>
      </c>
      <c r="AT112" s="23">
        <v>3539520</v>
      </c>
      <c r="AU112" s="23">
        <v>0</v>
      </c>
      <c r="AV112" s="23">
        <v>0</v>
      </c>
      <c r="AW112" s="23">
        <v>9545</v>
      </c>
      <c r="AX112" s="24">
        <v>36773</v>
      </c>
    </row>
    <row r="113" spans="35:50" x14ac:dyDescent="0.2">
      <c r="AI113" s="1" t="s">
        <v>6</v>
      </c>
      <c r="AJ113" s="46">
        <f t="shared" si="51"/>
        <v>336530</v>
      </c>
      <c r="AK113" s="47">
        <f t="shared" si="52"/>
        <v>6735128</v>
      </c>
      <c r="AM113" s="3" t="s">
        <v>166</v>
      </c>
      <c r="AN113" s="4" t="s">
        <v>172</v>
      </c>
      <c r="AO113" s="13">
        <v>21720</v>
      </c>
      <c r="AP113" s="19">
        <v>410000</v>
      </c>
      <c r="AQ113" s="19">
        <v>46666</v>
      </c>
      <c r="AR113" s="19">
        <v>1557089</v>
      </c>
      <c r="AS113" s="19">
        <v>266023</v>
      </c>
      <c r="AT113" s="19">
        <v>4754786</v>
      </c>
      <c r="AU113" s="19">
        <v>137</v>
      </c>
      <c r="AV113" s="19">
        <v>2500</v>
      </c>
      <c r="AW113" s="19">
        <v>1984</v>
      </c>
      <c r="AX113" s="20">
        <v>10753</v>
      </c>
    </row>
    <row r="114" spans="35:50" x14ac:dyDescent="0.2">
      <c r="AI114" s="1" t="s">
        <v>7</v>
      </c>
      <c r="AJ114" s="48">
        <f t="shared" si="51"/>
        <v>587629</v>
      </c>
      <c r="AK114" s="49">
        <f t="shared" si="52"/>
        <v>13866400</v>
      </c>
      <c r="AM114" s="5" t="s">
        <v>166</v>
      </c>
      <c r="AN114" s="6" t="s">
        <v>173</v>
      </c>
      <c r="AO114" s="14">
        <v>1773</v>
      </c>
      <c r="AP114" s="21">
        <v>113600</v>
      </c>
      <c r="AQ114" s="21">
        <v>55419</v>
      </c>
      <c r="AR114" s="21">
        <v>1514968</v>
      </c>
      <c r="AS114" s="21">
        <v>509461</v>
      </c>
      <c r="AT114" s="21">
        <v>11908605</v>
      </c>
      <c r="AU114" s="21">
        <v>122</v>
      </c>
      <c r="AV114" s="21">
        <v>2200</v>
      </c>
      <c r="AW114" s="21">
        <v>20854</v>
      </c>
      <c r="AX114" s="22">
        <v>327027</v>
      </c>
    </row>
    <row r="115" spans="35:50" x14ac:dyDescent="0.2">
      <c r="AI115" s="1" t="s">
        <v>8</v>
      </c>
      <c r="AJ115" s="48">
        <f t="shared" si="51"/>
        <v>1135555</v>
      </c>
      <c r="AK115" s="49">
        <f t="shared" si="52"/>
        <v>24706686</v>
      </c>
      <c r="AM115" s="5" t="s">
        <v>166</v>
      </c>
      <c r="AN115" s="6" t="s">
        <v>174</v>
      </c>
      <c r="AO115" s="14">
        <v>13648</v>
      </c>
      <c r="AP115" s="21">
        <v>420750</v>
      </c>
      <c r="AQ115" s="21">
        <v>185168</v>
      </c>
      <c r="AR115" s="21">
        <v>6267431</v>
      </c>
      <c r="AS115" s="21">
        <v>926253</v>
      </c>
      <c r="AT115" s="21">
        <v>17920533</v>
      </c>
      <c r="AU115" s="21">
        <v>214</v>
      </c>
      <c r="AV115" s="21">
        <v>2959</v>
      </c>
      <c r="AW115" s="21">
        <v>10272</v>
      </c>
      <c r="AX115" s="22">
        <v>95013</v>
      </c>
    </row>
    <row r="116" spans="35:50" x14ac:dyDescent="0.2">
      <c r="AI116" s="1" t="s">
        <v>9</v>
      </c>
      <c r="AJ116" s="48">
        <f t="shared" si="51"/>
        <v>828591</v>
      </c>
      <c r="AK116" s="49">
        <f t="shared" si="52"/>
        <v>16499570</v>
      </c>
      <c r="AM116" s="5" t="s">
        <v>166</v>
      </c>
      <c r="AN116" s="6" t="s">
        <v>175</v>
      </c>
      <c r="AO116" s="14">
        <v>12031</v>
      </c>
      <c r="AP116" s="21">
        <v>270240</v>
      </c>
      <c r="AQ116" s="21">
        <v>96985</v>
      </c>
      <c r="AR116" s="21">
        <v>3178560</v>
      </c>
      <c r="AS116" s="21">
        <v>707980</v>
      </c>
      <c r="AT116" s="21">
        <v>12968774</v>
      </c>
      <c r="AU116" s="21">
        <v>185</v>
      </c>
      <c r="AV116" s="21">
        <v>3498</v>
      </c>
      <c r="AW116" s="21">
        <v>11410</v>
      </c>
      <c r="AX116" s="22">
        <v>78498</v>
      </c>
    </row>
    <row r="117" spans="35:50" ht="13.8" thickBot="1" x14ac:dyDescent="0.25">
      <c r="AI117" s="1" t="s">
        <v>10</v>
      </c>
      <c r="AJ117" s="52">
        <f t="shared" si="51"/>
        <v>811218</v>
      </c>
      <c r="AK117" s="53">
        <f t="shared" si="52"/>
        <v>14887051</v>
      </c>
      <c r="AM117" s="9" t="s">
        <v>166</v>
      </c>
      <c r="AN117" s="10" t="s">
        <v>176</v>
      </c>
      <c r="AO117" s="16">
        <v>1939</v>
      </c>
      <c r="AP117" s="25">
        <v>38600</v>
      </c>
      <c r="AQ117" s="25">
        <v>69166</v>
      </c>
      <c r="AR117" s="25">
        <v>1891067</v>
      </c>
      <c r="AS117" s="25">
        <v>726993</v>
      </c>
      <c r="AT117" s="25">
        <v>12455254</v>
      </c>
      <c r="AU117" s="25">
        <v>99</v>
      </c>
      <c r="AV117" s="25">
        <v>982</v>
      </c>
      <c r="AW117" s="25">
        <v>13021</v>
      </c>
      <c r="AX117" s="26">
        <v>501148</v>
      </c>
    </row>
    <row r="118" spans="35:50" x14ac:dyDescent="0.2">
      <c r="AI118" s="1" t="s">
        <v>11</v>
      </c>
      <c r="AJ118" s="54">
        <f t="shared" si="51"/>
        <v>3260620</v>
      </c>
      <c r="AK118" s="55">
        <f t="shared" si="52"/>
        <v>71139099</v>
      </c>
      <c r="AM118" s="11" t="s">
        <v>166</v>
      </c>
      <c r="AN118" s="12" t="s">
        <v>177</v>
      </c>
      <c r="AO118" s="17">
        <v>175958</v>
      </c>
      <c r="AP118" s="27">
        <v>3137929</v>
      </c>
      <c r="AQ118" s="27">
        <v>1090526</v>
      </c>
      <c r="AR118" s="27">
        <v>27060044</v>
      </c>
      <c r="AS118" s="27">
        <v>1976556</v>
      </c>
      <c r="AT118" s="27">
        <v>40779869</v>
      </c>
      <c r="AU118" s="27">
        <v>887</v>
      </c>
      <c r="AV118" s="27">
        <v>18535</v>
      </c>
      <c r="AW118" s="27">
        <v>16693</v>
      </c>
      <c r="AX118" s="28">
        <v>142722</v>
      </c>
    </row>
    <row r="119" spans="35:50" x14ac:dyDescent="0.2">
      <c r="AI119" s="1" t="s">
        <v>12</v>
      </c>
      <c r="AJ119" s="48">
        <f t="shared" si="51"/>
        <v>3492024</v>
      </c>
      <c r="AK119" s="49">
        <f t="shared" si="52"/>
        <v>80278491</v>
      </c>
      <c r="AM119" s="5" t="s">
        <v>166</v>
      </c>
      <c r="AN119" s="6" t="s">
        <v>178</v>
      </c>
      <c r="AO119" s="14">
        <v>264264</v>
      </c>
      <c r="AP119" s="21">
        <v>6135610</v>
      </c>
      <c r="AQ119" s="21">
        <v>1144048</v>
      </c>
      <c r="AR119" s="21">
        <v>27155260</v>
      </c>
      <c r="AS119" s="21">
        <v>2068895</v>
      </c>
      <c r="AT119" s="21">
        <v>46785146</v>
      </c>
      <c r="AU119" s="21">
        <v>220</v>
      </c>
      <c r="AV119" s="21">
        <v>2443</v>
      </c>
      <c r="AW119" s="21">
        <v>14597</v>
      </c>
      <c r="AX119" s="22">
        <v>200032</v>
      </c>
    </row>
    <row r="120" spans="35:50" x14ac:dyDescent="0.2">
      <c r="AI120" s="1" t="s">
        <v>13</v>
      </c>
      <c r="AJ120" s="48">
        <f t="shared" si="51"/>
        <v>8327033</v>
      </c>
      <c r="AK120" s="49">
        <f t="shared" si="52"/>
        <v>295702537</v>
      </c>
      <c r="AM120" s="5" t="s">
        <v>166</v>
      </c>
      <c r="AN120" s="6" t="s">
        <v>179</v>
      </c>
      <c r="AO120" s="14">
        <v>148035</v>
      </c>
      <c r="AP120" s="21">
        <v>6702844</v>
      </c>
      <c r="AQ120" s="21">
        <v>4619095</v>
      </c>
      <c r="AR120" s="21">
        <v>159247319</v>
      </c>
      <c r="AS120" s="21">
        <v>3519568</v>
      </c>
      <c r="AT120" s="21">
        <v>129033886</v>
      </c>
      <c r="AU120" s="21">
        <v>265</v>
      </c>
      <c r="AV120" s="21">
        <v>3415</v>
      </c>
      <c r="AW120" s="21">
        <v>40070</v>
      </c>
      <c r="AX120" s="22">
        <v>715073</v>
      </c>
    </row>
    <row r="121" spans="35:50" x14ac:dyDescent="0.2">
      <c r="AI121" s="1" t="s">
        <v>14</v>
      </c>
      <c r="AJ121" s="48">
        <f t="shared" si="51"/>
        <v>4630185</v>
      </c>
      <c r="AK121" s="49">
        <f t="shared" si="52"/>
        <v>112529340</v>
      </c>
      <c r="AM121" s="5" t="s">
        <v>166</v>
      </c>
      <c r="AN121" s="6" t="s">
        <v>180</v>
      </c>
      <c r="AO121" s="14">
        <v>195713</v>
      </c>
      <c r="AP121" s="21">
        <v>4698526</v>
      </c>
      <c r="AQ121" s="21">
        <v>2190403</v>
      </c>
      <c r="AR121" s="21">
        <v>48186738</v>
      </c>
      <c r="AS121" s="21">
        <v>2210148</v>
      </c>
      <c r="AT121" s="21">
        <v>59436341</v>
      </c>
      <c r="AU121" s="21">
        <v>209</v>
      </c>
      <c r="AV121" s="21">
        <v>1773</v>
      </c>
      <c r="AW121" s="21">
        <v>33712</v>
      </c>
      <c r="AX121" s="22">
        <v>205962</v>
      </c>
    </row>
    <row r="122" spans="35:50" ht="13.8" thickBot="1" x14ac:dyDescent="0.25">
      <c r="AI122" s="1" t="s">
        <v>15</v>
      </c>
      <c r="AJ122" s="50">
        <f t="shared" si="51"/>
        <v>780085</v>
      </c>
      <c r="AK122" s="51">
        <f t="shared" si="52"/>
        <v>16988968</v>
      </c>
      <c r="AM122" s="7" t="s">
        <v>166</v>
      </c>
      <c r="AN122" s="8" t="s">
        <v>181</v>
      </c>
      <c r="AO122" s="15">
        <v>47328</v>
      </c>
      <c r="AP122" s="23">
        <v>1999491</v>
      </c>
      <c r="AQ122" s="23">
        <v>109014</v>
      </c>
      <c r="AR122" s="23">
        <v>3162456</v>
      </c>
      <c r="AS122" s="23">
        <v>542817</v>
      </c>
      <c r="AT122" s="23">
        <v>11598718</v>
      </c>
      <c r="AU122" s="23">
        <v>79</v>
      </c>
      <c r="AV122" s="23">
        <v>1100</v>
      </c>
      <c r="AW122" s="23">
        <v>80847</v>
      </c>
      <c r="AX122" s="24">
        <v>227203</v>
      </c>
    </row>
    <row r="123" spans="35:50" x14ac:dyDescent="0.2">
      <c r="AI123" s="1" t="s">
        <v>16</v>
      </c>
      <c r="AJ123" s="46">
        <f t="shared" si="51"/>
        <v>479763</v>
      </c>
      <c r="AK123" s="47">
        <f t="shared" si="52"/>
        <v>11723183</v>
      </c>
      <c r="AM123" s="3" t="s">
        <v>166</v>
      </c>
      <c r="AN123" s="4" t="s">
        <v>182</v>
      </c>
      <c r="AO123" s="13">
        <v>9881</v>
      </c>
      <c r="AP123" s="19">
        <v>492697</v>
      </c>
      <c r="AQ123" s="19">
        <v>80234</v>
      </c>
      <c r="AR123" s="19">
        <v>2922126</v>
      </c>
      <c r="AS123" s="19">
        <v>335271</v>
      </c>
      <c r="AT123" s="19">
        <v>8107219</v>
      </c>
      <c r="AU123" s="19">
        <v>150</v>
      </c>
      <c r="AV123" s="19">
        <v>1849</v>
      </c>
      <c r="AW123" s="19">
        <v>54227</v>
      </c>
      <c r="AX123" s="20">
        <v>199292</v>
      </c>
    </row>
    <row r="124" spans="35:50" x14ac:dyDescent="0.2">
      <c r="AI124" s="1" t="s">
        <v>17</v>
      </c>
      <c r="AJ124" s="48">
        <f t="shared" si="51"/>
        <v>556040</v>
      </c>
      <c r="AK124" s="49">
        <f t="shared" si="52"/>
        <v>12425437</v>
      </c>
      <c r="AM124" s="5" t="s">
        <v>166</v>
      </c>
      <c r="AN124" s="6" t="s">
        <v>183</v>
      </c>
      <c r="AO124" s="14">
        <v>21716</v>
      </c>
      <c r="AP124" s="21">
        <v>806000</v>
      </c>
      <c r="AQ124" s="21">
        <v>64322</v>
      </c>
      <c r="AR124" s="21">
        <v>1638838</v>
      </c>
      <c r="AS124" s="21">
        <v>462709</v>
      </c>
      <c r="AT124" s="21">
        <v>9941762</v>
      </c>
      <c r="AU124" s="21">
        <v>0</v>
      </c>
      <c r="AV124" s="21">
        <v>0</v>
      </c>
      <c r="AW124" s="21">
        <v>7293</v>
      </c>
      <c r="AX124" s="22">
        <v>38837</v>
      </c>
    </row>
    <row r="125" spans="35:50" x14ac:dyDescent="0.2">
      <c r="AI125" s="1" t="s">
        <v>18</v>
      </c>
      <c r="AJ125" s="48">
        <f t="shared" si="51"/>
        <v>266221</v>
      </c>
      <c r="AK125" s="49">
        <f t="shared" si="52"/>
        <v>6669080</v>
      </c>
      <c r="AM125" s="5" t="s">
        <v>166</v>
      </c>
      <c r="AN125" s="6" t="s">
        <v>184</v>
      </c>
      <c r="AO125" s="14">
        <v>15951</v>
      </c>
      <c r="AP125" s="21">
        <v>612014</v>
      </c>
      <c r="AQ125" s="21">
        <v>20951</v>
      </c>
      <c r="AR125" s="21">
        <v>1201171</v>
      </c>
      <c r="AS125" s="21">
        <v>224605</v>
      </c>
      <c r="AT125" s="21">
        <v>4834271</v>
      </c>
      <c r="AU125" s="21">
        <v>13</v>
      </c>
      <c r="AV125" s="21">
        <v>92</v>
      </c>
      <c r="AW125" s="21">
        <v>4701</v>
      </c>
      <c r="AX125" s="22">
        <v>21532</v>
      </c>
    </row>
    <row r="126" spans="35:50" x14ac:dyDescent="0.2">
      <c r="AI126" s="1" t="s">
        <v>19</v>
      </c>
      <c r="AJ126" s="48">
        <f t="shared" si="51"/>
        <v>181566</v>
      </c>
      <c r="AK126" s="49">
        <f t="shared" si="52"/>
        <v>3969044</v>
      </c>
      <c r="AM126" s="5" t="s">
        <v>166</v>
      </c>
      <c r="AN126" s="6" t="s">
        <v>185</v>
      </c>
      <c r="AO126" s="14">
        <v>124</v>
      </c>
      <c r="AP126" s="21">
        <v>950</v>
      </c>
      <c r="AQ126" s="21">
        <v>23463</v>
      </c>
      <c r="AR126" s="21">
        <v>717137</v>
      </c>
      <c r="AS126" s="21">
        <v>154663</v>
      </c>
      <c r="AT126" s="21">
        <v>3231152</v>
      </c>
      <c r="AU126" s="21">
        <v>14</v>
      </c>
      <c r="AV126" s="21">
        <v>99</v>
      </c>
      <c r="AW126" s="21">
        <v>3302</v>
      </c>
      <c r="AX126" s="22">
        <v>19706</v>
      </c>
    </row>
    <row r="127" spans="35:50" ht="13.8" thickBot="1" x14ac:dyDescent="0.25">
      <c r="AI127" s="1" t="s">
        <v>20</v>
      </c>
      <c r="AJ127" s="52">
        <f t="shared" si="51"/>
        <v>612498</v>
      </c>
      <c r="AK127" s="53">
        <f t="shared" si="52"/>
        <v>13678393</v>
      </c>
      <c r="AM127" s="9" t="s">
        <v>166</v>
      </c>
      <c r="AN127" s="10" t="s">
        <v>186</v>
      </c>
      <c r="AO127" s="16">
        <v>2137</v>
      </c>
      <c r="AP127" s="25">
        <v>26600</v>
      </c>
      <c r="AQ127" s="25">
        <v>100869</v>
      </c>
      <c r="AR127" s="25">
        <v>2871021</v>
      </c>
      <c r="AS127" s="25">
        <v>488571</v>
      </c>
      <c r="AT127" s="25">
        <v>10569888</v>
      </c>
      <c r="AU127" s="25">
        <v>112</v>
      </c>
      <c r="AV127" s="25">
        <v>526</v>
      </c>
      <c r="AW127" s="25">
        <v>20809</v>
      </c>
      <c r="AX127" s="26">
        <v>210358</v>
      </c>
    </row>
    <row r="128" spans="35:50" x14ac:dyDescent="0.2">
      <c r="AI128" s="1" t="s">
        <v>21</v>
      </c>
      <c r="AJ128" s="54">
        <f t="shared" si="51"/>
        <v>793367</v>
      </c>
      <c r="AK128" s="55">
        <f t="shared" si="52"/>
        <v>16145425</v>
      </c>
      <c r="AM128" s="11" t="s">
        <v>166</v>
      </c>
      <c r="AN128" s="12" t="s">
        <v>187</v>
      </c>
      <c r="AO128" s="17">
        <v>553</v>
      </c>
      <c r="AP128" s="27">
        <v>11250</v>
      </c>
      <c r="AQ128" s="27">
        <v>215477</v>
      </c>
      <c r="AR128" s="27">
        <v>5776006</v>
      </c>
      <c r="AS128" s="27">
        <v>566415</v>
      </c>
      <c r="AT128" s="27">
        <v>10273085</v>
      </c>
      <c r="AU128" s="27">
        <v>137</v>
      </c>
      <c r="AV128" s="27">
        <v>2550</v>
      </c>
      <c r="AW128" s="27">
        <v>10785</v>
      </c>
      <c r="AX128" s="28">
        <v>82534</v>
      </c>
    </row>
    <row r="129" spans="35:50" x14ac:dyDescent="0.2">
      <c r="AI129" s="1" t="s">
        <v>22</v>
      </c>
      <c r="AJ129" s="48">
        <f t="shared" si="51"/>
        <v>1368478</v>
      </c>
      <c r="AK129" s="49">
        <f t="shared" si="52"/>
        <v>29598433</v>
      </c>
      <c r="AM129" s="5" t="s">
        <v>166</v>
      </c>
      <c r="AN129" s="6" t="s">
        <v>188</v>
      </c>
      <c r="AO129" s="14">
        <v>8320</v>
      </c>
      <c r="AP129" s="21">
        <v>169500</v>
      </c>
      <c r="AQ129" s="21">
        <v>206008</v>
      </c>
      <c r="AR129" s="21">
        <v>5864089</v>
      </c>
      <c r="AS129" s="21">
        <v>1140806</v>
      </c>
      <c r="AT129" s="21">
        <v>23474454</v>
      </c>
      <c r="AU129" s="21">
        <v>243</v>
      </c>
      <c r="AV129" s="21">
        <v>3638</v>
      </c>
      <c r="AW129" s="21">
        <v>13101</v>
      </c>
      <c r="AX129" s="22">
        <v>86752</v>
      </c>
    </row>
    <row r="130" spans="35:50" x14ac:dyDescent="0.2">
      <c r="AI130" s="1" t="s">
        <v>23</v>
      </c>
      <c r="AJ130" s="48">
        <f t="shared" si="51"/>
        <v>4273197</v>
      </c>
      <c r="AK130" s="49">
        <f t="shared" si="52"/>
        <v>101916558</v>
      </c>
      <c r="AM130" s="5" t="s">
        <v>166</v>
      </c>
      <c r="AN130" s="6" t="s">
        <v>189</v>
      </c>
      <c r="AO130" s="14">
        <v>274717</v>
      </c>
      <c r="AP130" s="21">
        <v>5473532</v>
      </c>
      <c r="AQ130" s="21">
        <v>1065852</v>
      </c>
      <c r="AR130" s="21">
        <v>29257396</v>
      </c>
      <c r="AS130" s="21">
        <v>2912105</v>
      </c>
      <c r="AT130" s="21">
        <v>67022561</v>
      </c>
      <c r="AU130" s="21">
        <v>255</v>
      </c>
      <c r="AV130" s="21">
        <v>2640</v>
      </c>
      <c r="AW130" s="21">
        <v>20268</v>
      </c>
      <c r="AX130" s="22">
        <v>160429</v>
      </c>
    </row>
    <row r="131" spans="35:50" x14ac:dyDescent="0.2">
      <c r="AI131" s="1" t="s">
        <v>24</v>
      </c>
      <c r="AJ131" s="48">
        <f t="shared" si="51"/>
        <v>708863</v>
      </c>
      <c r="AK131" s="49">
        <f t="shared" si="52"/>
        <v>15782525</v>
      </c>
      <c r="AM131" s="5" t="s">
        <v>166</v>
      </c>
      <c r="AN131" s="6" t="s">
        <v>190</v>
      </c>
      <c r="AO131" s="14">
        <v>9841</v>
      </c>
      <c r="AP131" s="21">
        <v>280510</v>
      </c>
      <c r="AQ131" s="21">
        <v>121211</v>
      </c>
      <c r="AR131" s="21">
        <v>3066585</v>
      </c>
      <c r="AS131" s="21">
        <v>571242</v>
      </c>
      <c r="AT131" s="21">
        <v>12378807</v>
      </c>
      <c r="AU131" s="21">
        <v>233</v>
      </c>
      <c r="AV131" s="21">
        <v>2910</v>
      </c>
      <c r="AW131" s="21">
        <v>6336</v>
      </c>
      <c r="AX131" s="22">
        <v>53713</v>
      </c>
    </row>
    <row r="132" spans="35:50" ht="13.8" thickBot="1" x14ac:dyDescent="0.25">
      <c r="AI132" s="1" t="s">
        <v>25</v>
      </c>
      <c r="AJ132" s="50">
        <f t="shared" si="51"/>
        <v>708870</v>
      </c>
      <c r="AK132" s="51">
        <f t="shared" si="52"/>
        <v>14239033</v>
      </c>
      <c r="AM132" s="7" t="s">
        <v>166</v>
      </c>
      <c r="AN132" s="8" t="s">
        <v>191</v>
      </c>
      <c r="AO132" s="15">
        <v>2243</v>
      </c>
      <c r="AP132" s="23">
        <v>60116</v>
      </c>
      <c r="AQ132" s="23">
        <v>142958</v>
      </c>
      <c r="AR132" s="23">
        <v>4197605</v>
      </c>
      <c r="AS132" s="23">
        <v>559112</v>
      </c>
      <c r="AT132" s="23">
        <v>9922485</v>
      </c>
      <c r="AU132" s="23">
        <v>225</v>
      </c>
      <c r="AV132" s="23">
        <v>1917</v>
      </c>
      <c r="AW132" s="23">
        <v>4332</v>
      </c>
      <c r="AX132" s="24">
        <v>56910</v>
      </c>
    </row>
    <row r="133" spans="35:50" x14ac:dyDescent="0.2">
      <c r="AI133" s="1" t="s">
        <v>26</v>
      </c>
      <c r="AJ133" s="46">
        <f t="shared" si="51"/>
        <v>1324071</v>
      </c>
      <c r="AK133" s="47">
        <f t="shared" si="52"/>
        <v>33828529</v>
      </c>
      <c r="AM133" s="3" t="s">
        <v>166</v>
      </c>
      <c r="AN133" s="4" t="s">
        <v>192</v>
      </c>
      <c r="AO133" s="13">
        <v>14838</v>
      </c>
      <c r="AP133" s="19">
        <v>456600</v>
      </c>
      <c r="AQ133" s="19">
        <v>511020</v>
      </c>
      <c r="AR133" s="19">
        <v>13423565</v>
      </c>
      <c r="AS133" s="19">
        <v>790058</v>
      </c>
      <c r="AT133" s="19">
        <v>19883554</v>
      </c>
      <c r="AU133" s="19">
        <v>881</v>
      </c>
      <c r="AV133" s="19">
        <v>1955</v>
      </c>
      <c r="AW133" s="19">
        <v>7274</v>
      </c>
      <c r="AX133" s="20">
        <v>62855</v>
      </c>
    </row>
    <row r="134" spans="35:50" x14ac:dyDescent="0.2">
      <c r="AI134" s="1" t="s">
        <v>27</v>
      </c>
      <c r="AJ134" s="48">
        <f t="shared" si="51"/>
        <v>5675739</v>
      </c>
      <c r="AK134" s="49">
        <f t="shared" si="52"/>
        <v>146646376</v>
      </c>
      <c r="AM134" s="5" t="s">
        <v>166</v>
      </c>
      <c r="AN134" s="6" t="s">
        <v>193</v>
      </c>
      <c r="AO134" s="14">
        <v>119953</v>
      </c>
      <c r="AP134" s="21">
        <v>3538309</v>
      </c>
      <c r="AQ134" s="21">
        <v>2254881</v>
      </c>
      <c r="AR134" s="21">
        <v>56450330</v>
      </c>
      <c r="AS134" s="21">
        <v>3283841</v>
      </c>
      <c r="AT134" s="21">
        <v>86506596</v>
      </c>
      <c r="AU134" s="21">
        <v>969</v>
      </c>
      <c r="AV134" s="21">
        <v>13734</v>
      </c>
      <c r="AW134" s="21">
        <v>16095</v>
      </c>
      <c r="AX134" s="22">
        <v>137407</v>
      </c>
    </row>
    <row r="135" spans="35:50" x14ac:dyDescent="0.2">
      <c r="AI135" s="1" t="s">
        <v>28</v>
      </c>
      <c r="AJ135" s="48">
        <f t="shared" si="51"/>
        <v>2488378</v>
      </c>
      <c r="AK135" s="49">
        <f t="shared" si="52"/>
        <v>56516727</v>
      </c>
      <c r="AM135" s="5" t="s">
        <v>166</v>
      </c>
      <c r="AN135" s="6" t="s">
        <v>194</v>
      </c>
      <c r="AO135" s="14">
        <v>50801</v>
      </c>
      <c r="AP135" s="21">
        <v>1850113</v>
      </c>
      <c r="AQ135" s="21">
        <v>853913</v>
      </c>
      <c r="AR135" s="21">
        <v>23180642</v>
      </c>
      <c r="AS135" s="21">
        <v>1563072</v>
      </c>
      <c r="AT135" s="21">
        <v>31228739</v>
      </c>
      <c r="AU135" s="21">
        <v>1026</v>
      </c>
      <c r="AV135" s="21">
        <v>60823</v>
      </c>
      <c r="AW135" s="21">
        <v>19566</v>
      </c>
      <c r="AX135" s="22">
        <v>196410</v>
      </c>
    </row>
    <row r="136" spans="35:50" x14ac:dyDescent="0.2">
      <c r="AI136" s="1" t="s">
        <v>29</v>
      </c>
      <c r="AJ136" s="48">
        <f t="shared" si="51"/>
        <v>345577</v>
      </c>
      <c r="AK136" s="49">
        <f t="shared" si="52"/>
        <v>8034936</v>
      </c>
      <c r="AM136" s="5" t="s">
        <v>166</v>
      </c>
      <c r="AN136" s="6" t="s">
        <v>195</v>
      </c>
      <c r="AO136" s="14">
        <v>11294</v>
      </c>
      <c r="AP136" s="21">
        <v>510700</v>
      </c>
      <c r="AQ136" s="21">
        <v>62371</v>
      </c>
      <c r="AR136" s="21">
        <v>1607794</v>
      </c>
      <c r="AS136" s="21">
        <v>270238</v>
      </c>
      <c r="AT136" s="21">
        <v>5896586</v>
      </c>
      <c r="AU136" s="21">
        <v>98</v>
      </c>
      <c r="AV136" s="21">
        <v>2060</v>
      </c>
      <c r="AW136" s="21">
        <v>1576</v>
      </c>
      <c r="AX136" s="22">
        <v>17796</v>
      </c>
    </row>
    <row r="137" spans="35:50" ht="13.8" thickBot="1" x14ac:dyDescent="0.25">
      <c r="AI137" s="1" t="s">
        <v>30</v>
      </c>
      <c r="AJ137" s="52">
        <f t="shared" si="51"/>
        <v>270836</v>
      </c>
      <c r="AK137" s="53">
        <f t="shared" si="52"/>
        <v>5703089</v>
      </c>
      <c r="AM137" s="9" t="s">
        <v>166</v>
      </c>
      <c r="AN137" s="10" t="s">
        <v>196</v>
      </c>
      <c r="AO137" s="16">
        <v>0</v>
      </c>
      <c r="AP137" s="25">
        <v>0</v>
      </c>
      <c r="AQ137" s="25">
        <v>37742</v>
      </c>
      <c r="AR137" s="25">
        <v>1158927</v>
      </c>
      <c r="AS137" s="25">
        <v>228935</v>
      </c>
      <c r="AT137" s="25">
        <v>4519827</v>
      </c>
      <c r="AU137" s="25">
        <v>136</v>
      </c>
      <c r="AV137" s="25">
        <v>2177</v>
      </c>
      <c r="AW137" s="25">
        <v>4023</v>
      </c>
      <c r="AX137" s="26">
        <v>22158</v>
      </c>
    </row>
    <row r="138" spans="35:50" x14ac:dyDescent="0.2">
      <c r="AI138" s="1" t="s">
        <v>31</v>
      </c>
      <c r="AJ138" s="54">
        <f t="shared" si="51"/>
        <v>132922</v>
      </c>
      <c r="AK138" s="55">
        <f t="shared" si="52"/>
        <v>3269335</v>
      </c>
      <c r="AM138" s="11" t="s">
        <v>166</v>
      </c>
      <c r="AN138" s="12" t="s">
        <v>197</v>
      </c>
      <c r="AO138" s="17">
        <v>111</v>
      </c>
      <c r="AP138" s="27">
        <v>1497</v>
      </c>
      <c r="AQ138" s="27">
        <v>41072</v>
      </c>
      <c r="AR138" s="27">
        <v>1336289</v>
      </c>
      <c r="AS138" s="27">
        <v>87762</v>
      </c>
      <c r="AT138" s="27">
        <v>1908760</v>
      </c>
      <c r="AU138" s="27">
        <v>13</v>
      </c>
      <c r="AV138" s="27">
        <v>100</v>
      </c>
      <c r="AW138" s="27">
        <v>3964</v>
      </c>
      <c r="AX138" s="28">
        <v>22689</v>
      </c>
    </row>
    <row r="139" spans="35:50" x14ac:dyDescent="0.2">
      <c r="AI139" s="1" t="s">
        <v>32</v>
      </c>
      <c r="AJ139" s="48">
        <f t="shared" si="51"/>
        <v>177011</v>
      </c>
      <c r="AK139" s="49">
        <f t="shared" si="52"/>
        <v>4312241</v>
      </c>
      <c r="AM139" s="5" t="s">
        <v>166</v>
      </c>
      <c r="AN139" s="6" t="s">
        <v>198</v>
      </c>
      <c r="AO139" s="14">
        <v>6252</v>
      </c>
      <c r="AP139" s="21">
        <v>125377</v>
      </c>
      <c r="AQ139" s="21">
        <v>31827</v>
      </c>
      <c r="AR139" s="21">
        <v>782420</v>
      </c>
      <c r="AS139" s="21">
        <v>135732</v>
      </c>
      <c r="AT139" s="21">
        <v>3372460</v>
      </c>
      <c r="AU139" s="21">
        <v>33</v>
      </c>
      <c r="AV139" s="21">
        <v>200</v>
      </c>
      <c r="AW139" s="21">
        <v>3167</v>
      </c>
      <c r="AX139" s="22">
        <v>31784</v>
      </c>
    </row>
    <row r="140" spans="35:50" x14ac:dyDescent="0.2">
      <c r="AI140" s="1" t="s">
        <v>33</v>
      </c>
      <c r="AJ140" s="48">
        <f t="shared" si="51"/>
        <v>871855</v>
      </c>
      <c r="AK140" s="49">
        <f t="shared" si="52"/>
        <v>19932880</v>
      </c>
      <c r="AM140" s="5" t="s">
        <v>166</v>
      </c>
      <c r="AN140" s="6" t="s">
        <v>199</v>
      </c>
      <c r="AO140" s="14">
        <v>11125</v>
      </c>
      <c r="AP140" s="21">
        <v>241842</v>
      </c>
      <c r="AQ140" s="21">
        <v>148681</v>
      </c>
      <c r="AR140" s="21">
        <v>3852358</v>
      </c>
      <c r="AS140" s="21">
        <v>689910</v>
      </c>
      <c r="AT140" s="21">
        <v>15666371</v>
      </c>
      <c r="AU140" s="21">
        <v>54</v>
      </c>
      <c r="AV140" s="21">
        <v>563</v>
      </c>
      <c r="AW140" s="21">
        <v>22085</v>
      </c>
      <c r="AX140" s="22">
        <v>171746</v>
      </c>
    </row>
    <row r="141" spans="35:50" x14ac:dyDescent="0.2">
      <c r="AI141" s="1" t="s">
        <v>34</v>
      </c>
      <c r="AJ141" s="48">
        <f t="shared" si="51"/>
        <v>1330255</v>
      </c>
      <c r="AK141" s="49">
        <f t="shared" si="52"/>
        <v>28289064</v>
      </c>
      <c r="AM141" s="5" t="s">
        <v>166</v>
      </c>
      <c r="AN141" s="6" t="s">
        <v>200</v>
      </c>
      <c r="AO141" s="14">
        <v>18252</v>
      </c>
      <c r="AP141" s="21">
        <v>542895</v>
      </c>
      <c r="AQ141" s="21">
        <v>308676</v>
      </c>
      <c r="AR141" s="21">
        <v>7487058</v>
      </c>
      <c r="AS141" s="21">
        <v>993894</v>
      </c>
      <c r="AT141" s="21">
        <v>20177341</v>
      </c>
      <c r="AU141" s="21">
        <v>252</v>
      </c>
      <c r="AV141" s="21">
        <v>2900</v>
      </c>
      <c r="AW141" s="21">
        <v>9181</v>
      </c>
      <c r="AX141" s="22">
        <v>78870</v>
      </c>
    </row>
    <row r="142" spans="35:50" ht="13.8" thickBot="1" x14ac:dyDescent="0.25">
      <c r="AI142" s="1" t="s">
        <v>35</v>
      </c>
      <c r="AJ142" s="50">
        <f t="shared" si="51"/>
        <v>422152</v>
      </c>
      <c r="AK142" s="51">
        <f t="shared" si="52"/>
        <v>9187241</v>
      </c>
      <c r="AM142" s="7" t="s">
        <v>166</v>
      </c>
      <c r="AN142" s="8" t="s">
        <v>201</v>
      </c>
      <c r="AO142" s="15">
        <v>140</v>
      </c>
      <c r="AP142" s="23">
        <v>900</v>
      </c>
      <c r="AQ142" s="23">
        <v>84557</v>
      </c>
      <c r="AR142" s="23">
        <v>2015301</v>
      </c>
      <c r="AS142" s="23">
        <v>330032</v>
      </c>
      <c r="AT142" s="23">
        <v>7080708</v>
      </c>
      <c r="AU142" s="23">
        <v>152</v>
      </c>
      <c r="AV142" s="23">
        <v>2041</v>
      </c>
      <c r="AW142" s="23">
        <v>7271</v>
      </c>
      <c r="AX142" s="24">
        <v>88291</v>
      </c>
    </row>
    <row r="143" spans="35:50" x14ac:dyDescent="0.2">
      <c r="AI143" s="1" t="s">
        <v>36</v>
      </c>
      <c r="AJ143" s="46">
        <f t="shared" si="51"/>
        <v>246995</v>
      </c>
      <c r="AK143" s="47">
        <f t="shared" si="52"/>
        <v>5818714</v>
      </c>
      <c r="AM143" s="3" t="s">
        <v>166</v>
      </c>
      <c r="AN143" s="4" t="s">
        <v>202</v>
      </c>
      <c r="AO143" s="13">
        <v>0</v>
      </c>
      <c r="AP143" s="19">
        <v>0</v>
      </c>
      <c r="AQ143" s="19">
        <v>65382</v>
      </c>
      <c r="AR143" s="19">
        <v>1276421</v>
      </c>
      <c r="AS143" s="19">
        <v>178171</v>
      </c>
      <c r="AT143" s="19">
        <v>4526621</v>
      </c>
      <c r="AU143" s="19">
        <v>93</v>
      </c>
      <c r="AV143" s="19">
        <v>1110</v>
      </c>
      <c r="AW143" s="19">
        <v>3349</v>
      </c>
      <c r="AX143" s="20">
        <v>14562</v>
      </c>
    </row>
    <row r="144" spans="35:50" x14ac:dyDescent="0.2">
      <c r="AI144" s="1" t="s">
        <v>37</v>
      </c>
      <c r="AJ144" s="48">
        <f t="shared" si="51"/>
        <v>396275</v>
      </c>
      <c r="AK144" s="49">
        <f t="shared" si="52"/>
        <v>7851411</v>
      </c>
      <c r="AM144" s="5" t="s">
        <v>166</v>
      </c>
      <c r="AN144" s="6" t="s">
        <v>203</v>
      </c>
      <c r="AO144" s="14">
        <v>2428</v>
      </c>
      <c r="AP144" s="21">
        <v>56000</v>
      </c>
      <c r="AQ144" s="21">
        <v>103739</v>
      </c>
      <c r="AR144" s="21">
        <v>2566163</v>
      </c>
      <c r="AS144" s="21">
        <v>284638</v>
      </c>
      <c r="AT144" s="21">
        <v>5194742</v>
      </c>
      <c r="AU144" s="21">
        <v>142</v>
      </c>
      <c r="AV144" s="21">
        <v>3000</v>
      </c>
      <c r="AW144" s="21">
        <v>5328</v>
      </c>
      <c r="AX144" s="22">
        <v>31506</v>
      </c>
    </row>
    <row r="145" spans="35:50" x14ac:dyDescent="0.2">
      <c r="AI145" s="1" t="s">
        <v>38</v>
      </c>
      <c r="AJ145" s="48">
        <f t="shared" si="51"/>
        <v>546426</v>
      </c>
      <c r="AK145" s="49">
        <f t="shared" si="52"/>
        <v>10799702</v>
      </c>
      <c r="AM145" s="5" t="s">
        <v>166</v>
      </c>
      <c r="AN145" s="6" t="s">
        <v>204</v>
      </c>
      <c r="AO145" s="14">
        <v>33441</v>
      </c>
      <c r="AP145" s="21">
        <v>451600</v>
      </c>
      <c r="AQ145" s="21">
        <v>111558</v>
      </c>
      <c r="AR145" s="21">
        <v>2825471</v>
      </c>
      <c r="AS145" s="21">
        <v>389299</v>
      </c>
      <c r="AT145" s="21">
        <v>7414730</v>
      </c>
      <c r="AU145" s="21">
        <v>213</v>
      </c>
      <c r="AV145" s="21">
        <v>3985</v>
      </c>
      <c r="AW145" s="21">
        <v>11915</v>
      </c>
      <c r="AX145" s="22">
        <v>103916</v>
      </c>
    </row>
    <row r="146" spans="35:50" x14ac:dyDescent="0.2">
      <c r="AI146" s="1" t="s">
        <v>39</v>
      </c>
      <c r="AJ146" s="48">
        <f t="shared" si="51"/>
        <v>227144</v>
      </c>
      <c r="AK146" s="49">
        <f t="shared" si="52"/>
        <v>4787117</v>
      </c>
      <c r="AM146" s="5" t="s">
        <v>166</v>
      </c>
      <c r="AN146" s="6" t="s">
        <v>205</v>
      </c>
      <c r="AO146" s="14">
        <v>12518</v>
      </c>
      <c r="AP146" s="21">
        <v>411000</v>
      </c>
      <c r="AQ146" s="21">
        <v>79799</v>
      </c>
      <c r="AR146" s="21">
        <v>1595350</v>
      </c>
      <c r="AS146" s="21">
        <v>129388</v>
      </c>
      <c r="AT146" s="21">
        <v>2679717</v>
      </c>
      <c r="AU146" s="21">
        <v>126</v>
      </c>
      <c r="AV146" s="21">
        <v>1300</v>
      </c>
      <c r="AW146" s="21">
        <v>5313</v>
      </c>
      <c r="AX146" s="22">
        <v>99750</v>
      </c>
    </row>
    <row r="147" spans="35:50" ht="13.8" thickBot="1" x14ac:dyDescent="0.25">
      <c r="AI147" s="1" t="s">
        <v>40</v>
      </c>
      <c r="AJ147" s="52">
        <f t="shared" si="51"/>
        <v>2656629</v>
      </c>
      <c r="AK147" s="53">
        <f t="shared" si="52"/>
        <v>59518201</v>
      </c>
      <c r="AM147" s="9" t="s">
        <v>166</v>
      </c>
      <c r="AN147" s="10" t="s">
        <v>206</v>
      </c>
      <c r="AO147" s="16">
        <v>50660</v>
      </c>
      <c r="AP147" s="25">
        <v>1518602</v>
      </c>
      <c r="AQ147" s="25">
        <v>1095428</v>
      </c>
      <c r="AR147" s="25">
        <v>25293387</v>
      </c>
      <c r="AS147" s="25">
        <v>1495437</v>
      </c>
      <c r="AT147" s="25">
        <v>32566810</v>
      </c>
      <c r="AU147" s="25">
        <v>825</v>
      </c>
      <c r="AV147" s="25">
        <v>8580</v>
      </c>
      <c r="AW147" s="25">
        <v>14279</v>
      </c>
      <c r="AX147" s="26">
        <v>130822</v>
      </c>
    </row>
    <row r="148" spans="35:50" x14ac:dyDescent="0.2">
      <c r="AI148" s="1" t="s">
        <v>41</v>
      </c>
      <c r="AJ148" s="54">
        <f t="shared" si="51"/>
        <v>296394</v>
      </c>
      <c r="AK148" s="55">
        <f t="shared" si="52"/>
        <v>6442573</v>
      </c>
      <c r="AM148" s="11" t="s">
        <v>166</v>
      </c>
      <c r="AN148" s="12" t="s">
        <v>207</v>
      </c>
      <c r="AO148" s="17">
        <v>134</v>
      </c>
      <c r="AP148" s="27">
        <v>6000</v>
      </c>
      <c r="AQ148" s="27">
        <v>44978</v>
      </c>
      <c r="AR148" s="27">
        <v>1290886</v>
      </c>
      <c r="AS148" s="27">
        <v>249372</v>
      </c>
      <c r="AT148" s="27">
        <v>5125868</v>
      </c>
      <c r="AU148" s="27">
        <v>12</v>
      </c>
      <c r="AV148" s="27">
        <v>154</v>
      </c>
      <c r="AW148" s="27">
        <v>1898</v>
      </c>
      <c r="AX148" s="28">
        <v>19665</v>
      </c>
    </row>
    <row r="149" spans="35:50" x14ac:dyDescent="0.2">
      <c r="AI149" s="1" t="s">
        <v>42</v>
      </c>
      <c r="AJ149" s="48">
        <f t="shared" si="51"/>
        <v>413333</v>
      </c>
      <c r="AK149" s="49">
        <f t="shared" si="52"/>
        <v>9685480</v>
      </c>
      <c r="AM149" s="5" t="s">
        <v>166</v>
      </c>
      <c r="AN149" s="6" t="s">
        <v>208</v>
      </c>
      <c r="AO149" s="14">
        <v>6929</v>
      </c>
      <c r="AP149" s="21">
        <v>202725</v>
      </c>
      <c r="AQ149" s="21">
        <v>148975</v>
      </c>
      <c r="AR149" s="21">
        <v>4240257</v>
      </c>
      <c r="AS149" s="21">
        <v>255951</v>
      </c>
      <c r="AT149" s="21">
        <v>5233313</v>
      </c>
      <c r="AU149" s="21">
        <v>207</v>
      </c>
      <c r="AV149" s="21">
        <v>2425</v>
      </c>
      <c r="AW149" s="21">
        <v>1271</v>
      </c>
      <c r="AX149" s="22">
        <v>6760</v>
      </c>
    </row>
    <row r="150" spans="35:50" x14ac:dyDescent="0.2">
      <c r="AI150" s="1" t="s">
        <v>43</v>
      </c>
      <c r="AJ150" s="48">
        <f t="shared" si="51"/>
        <v>633274</v>
      </c>
      <c r="AK150" s="49">
        <f t="shared" si="52"/>
        <v>13997095</v>
      </c>
      <c r="AM150" s="5" t="s">
        <v>166</v>
      </c>
      <c r="AN150" s="6" t="s">
        <v>209</v>
      </c>
      <c r="AO150" s="14">
        <v>32082</v>
      </c>
      <c r="AP150" s="21">
        <v>920500</v>
      </c>
      <c r="AQ150" s="21">
        <v>219598</v>
      </c>
      <c r="AR150" s="21">
        <v>5182752</v>
      </c>
      <c r="AS150" s="21">
        <v>369155</v>
      </c>
      <c r="AT150" s="21">
        <v>7768345</v>
      </c>
      <c r="AU150" s="21">
        <v>61</v>
      </c>
      <c r="AV150" s="21">
        <v>1050</v>
      </c>
      <c r="AW150" s="21">
        <v>12378</v>
      </c>
      <c r="AX150" s="22">
        <v>124448</v>
      </c>
    </row>
    <row r="151" spans="35:50" x14ac:dyDescent="0.2">
      <c r="AI151" s="1" t="s">
        <v>44</v>
      </c>
      <c r="AJ151" s="48">
        <f t="shared" si="51"/>
        <v>409989</v>
      </c>
      <c r="AK151" s="49">
        <f t="shared" si="52"/>
        <v>9691845</v>
      </c>
      <c r="AM151" s="5" t="s">
        <v>166</v>
      </c>
      <c r="AN151" s="6" t="s">
        <v>210</v>
      </c>
      <c r="AO151" s="14">
        <v>11909</v>
      </c>
      <c r="AP151" s="21">
        <v>271040</v>
      </c>
      <c r="AQ151" s="21">
        <v>181365</v>
      </c>
      <c r="AR151" s="21">
        <v>5141428</v>
      </c>
      <c r="AS151" s="21">
        <v>210850</v>
      </c>
      <c r="AT151" s="21">
        <v>4237272</v>
      </c>
      <c r="AU151" s="21">
        <v>141</v>
      </c>
      <c r="AV151" s="21">
        <v>1368</v>
      </c>
      <c r="AW151" s="21">
        <v>5724</v>
      </c>
      <c r="AX151" s="22">
        <v>40737</v>
      </c>
    </row>
    <row r="152" spans="35:50" ht="13.8" thickBot="1" x14ac:dyDescent="0.25">
      <c r="AI152" s="1" t="s">
        <v>45</v>
      </c>
      <c r="AJ152" s="50">
        <f t="shared" si="51"/>
        <v>336768</v>
      </c>
      <c r="AK152" s="51">
        <f t="shared" si="52"/>
        <v>6438491</v>
      </c>
      <c r="AM152" s="7" t="s">
        <v>166</v>
      </c>
      <c r="AN152" s="8" t="s">
        <v>211</v>
      </c>
      <c r="AO152" s="15">
        <v>1072</v>
      </c>
      <c r="AP152" s="23">
        <v>16277</v>
      </c>
      <c r="AQ152" s="23">
        <v>90422</v>
      </c>
      <c r="AR152" s="23">
        <v>2592805</v>
      </c>
      <c r="AS152" s="23">
        <v>242004</v>
      </c>
      <c r="AT152" s="23">
        <v>3800476</v>
      </c>
      <c r="AU152" s="23">
        <v>80</v>
      </c>
      <c r="AV152" s="23">
        <v>1400</v>
      </c>
      <c r="AW152" s="23">
        <v>3190</v>
      </c>
      <c r="AX152" s="24">
        <v>27533</v>
      </c>
    </row>
    <row r="153" spans="35:50" x14ac:dyDescent="0.2">
      <c r="AI153" s="1" t="s">
        <v>46</v>
      </c>
      <c r="AJ153" s="46">
        <f t="shared" si="51"/>
        <v>486434</v>
      </c>
      <c r="AK153" s="47">
        <f t="shared" si="52"/>
        <v>10363768</v>
      </c>
      <c r="AM153" s="3" t="s">
        <v>166</v>
      </c>
      <c r="AN153" s="4" t="s">
        <v>212</v>
      </c>
      <c r="AO153" s="13">
        <v>75522</v>
      </c>
      <c r="AP153" s="19">
        <v>1826550</v>
      </c>
      <c r="AQ153" s="19">
        <v>145267</v>
      </c>
      <c r="AR153" s="19">
        <v>3758306</v>
      </c>
      <c r="AS153" s="19">
        <v>251588</v>
      </c>
      <c r="AT153" s="19">
        <v>4735558</v>
      </c>
      <c r="AU153" s="19">
        <v>115</v>
      </c>
      <c r="AV153" s="19">
        <v>1270</v>
      </c>
      <c r="AW153" s="19">
        <v>13942</v>
      </c>
      <c r="AX153" s="20">
        <v>42084</v>
      </c>
    </row>
    <row r="154" spans="35:50" ht="13.8" thickBot="1" x14ac:dyDescent="0.25">
      <c r="AI154" s="1" t="s">
        <v>47</v>
      </c>
      <c r="AJ154" s="52">
        <f t="shared" si="51"/>
        <v>1056659</v>
      </c>
      <c r="AK154" s="53">
        <f t="shared" si="52"/>
        <v>27729583</v>
      </c>
      <c r="AM154" s="9" t="s">
        <v>166</v>
      </c>
      <c r="AN154" s="10" t="s">
        <v>213</v>
      </c>
      <c r="AO154" s="16">
        <v>10431</v>
      </c>
      <c r="AP154" s="25">
        <v>166360</v>
      </c>
      <c r="AQ154" s="25">
        <v>739607</v>
      </c>
      <c r="AR154" s="25">
        <v>19345738</v>
      </c>
      <c r="AS154" s="25">
        <v>271145</v>
      </c>
      <c r="AT154" s="25">
        <v>7469471</v>
      </c>
      <c r="AU154" s="25">
        <v>32256</v>
      </c>
      <c r="AV154" s="25">
        <v>698449</v>
      </c>
      <c r="AW154" s="25">
        <v>3220</v>
      </c>
      <c r="AX154" s="26">
        <v>49565</v>
      </c>
    </row>
  </sheetData>
  <sheetProtection sheet="1" objects="1" scenarios="1"/>
  <mergeCells count="68">
    <mergeCell ref="B78:C78"/>
    <mergeCell ref="D78:E78"/>
    <mergeCell ref="F78:J78"/>
    <mergeCell ref="BB55:BB56"/>
    <mergeCell ref="B75:C76"/>
    <mergeCell ref="D75:E76"/>
    <mergeCell ref="F75:J76"/>
    <mergeCell ref="B77:C77"/>
    <mergeCell ref="D77:E77"/>
    <mergeCell ref="F77:J77"/>
    <mergeCell ref="AW55:AW56"/>
    <mergeCell ref="AX55:AX56"/>
    <mergeCell ref="N2:O2"/>
    <mergeCell ref="BC55:BC56"/>
    <mergeCell ref="BA55:BA56"/>
    <mergeCell ref="P2:T2"/>
    <mergeCell ref="AL4:AL5"/>
    <mergeCell ref="AM4:AM5"/>
    <mergeCell ref="AQ4:AQ5"/>
    <mergeCell ref="AR4:AR5"/>
    <mergeCell ref="U6:Z6"/>
    <mergeCell ref="B6:T6"/>
    <mergeCell ref="AB6:AD7"/>
    <mergeCell ref="AB8:AC9"/>
    <mergeCell ref="Y7:Z7"/>
    <mergeCell ref="AU106:AU107"/>
    <mergeCell ref="AV106:AV107"/>
    <mergeCell ref="AW106:AW107"/>
    <mergeCell ref="AX106:AX107"/>
    <mergeCell ref="AU55:AU56"/>
    <mergeCell ref="AV55:AV56"/>
    <mergeCell ref="AS106:AS107"/>
    <mergeCell ref="AT106:AT107"/>
    <mergeCell ref="AJ55:AJ56"/>
    <mergeCell ref="AK55:AK56"/>
    <mergeCell ref="AJ106:AJ107"/>
    <mergeCell ref="AK106:AK107"/>
    <mergeCell ref="AS55:AS56"/>
    <mergeCell ref="AT55:AT56"/>
    <mergeCell ref="AP55:AP56"/>
    <mergeCell ref="AO55:AO56"/>
    <mergeCell ref="AO106:AO107"/>
    <mergeCell ref="AP106:AP107"/>
    <mergeCell ref="AQ55:AQ56"/>
    <mergeCell ref="AR55:AR56"/>
    <mergeCell ref="AQ106:AQ107"/>
    <mergeCell ref="AR106:AR107"/>
    <mergeCell ref="BI4:BI5"/>
    <mergeCell ref="BJ4:BJ5"/>
    <mergeCell ref="AS4:AS5"/>
    <mergeCell ref="AT4:AT5"/>
    <mergeCell ref="AU4:AU5"/>
    <mergeCell ref="AV4:AV5"/>
    <mergeCell ref="AW4:AW5"/>
    <mergeCell ref="F9:F12"/>
    <mergeCell ref="U7:X7"/>
    <mergeCell ref="F7:I7"/>
    <mergeCell ref="J7:M7"/>
    <mergeCell ref="L8:M8"/>
    <mergeCell ref="J8:K8"/>
    <mergeCell ref="W8:X8"/>
    <mergeCell ref="N7:P7"/>
    <mergeCell ref="U8:V8"/>
    <mergeCell ref="Q7:T7"/>
    <mergeCell ref="R8:T8"/>
    <mergeCell ref="G9:G12"/>
    <mergeCell ref="H9:H12"/>
    <mergeCell ref="I9:I12"/>
  </mergeCells>
  <phoneticPr fontId="2"/>
  <pageMargins left="0.43307086614173229" right="0.23622047244094491" top="0.51181102362204722" bottom="0.28999999999999998" header="0.27559055118110237" footer="0.27559055118110237"/>
  <pageSetup paperSize="9" scale="44" orientation="landscape" verticalDpi="0" r:id="rId1"/>
  <headerFooter alignWithMargins="0">
    <oddHeader>&amp;Rh02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h02</vt:lpstr>
      <vt:lpstr>'h02'!Print_Area</vt:lpstr>
    </vt:vector>
  </TitlesOfParts>
  <Company>情シ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国土交通省総合政策局</cp:lastModifiedBy>
  <cp:lastPrinted>2004-09-28T08:56:08Z</cp:lastPrinted>
  <dcterms:created xsi:type="dcterms:W3CDTF">2004-08-24T08:51:09Z</dcterms:created>
  <dcterms:modified xsi:type="dcterms:W3CDTF">2021-10-15T05:10:19Z</dcterms:modified>
</cp:coreProperties>
</file>