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tou-h8810\Desktop\"/>
    </mc:Choice>
  </mc:AlternateContent>
  <xr:revisionPtr revIDLastSave="0" documentId="13_ncr:1_{1DEF9D3A-2999-4480-BAC5-EEBE60D0A738}" xr6:coauthVersionLast="47" xr6:coauthVersionMax="47" xr10:uidLastSave="{00000000-0000-0000-0000-000000000000}"/>
  <bookViews>
    <workbookView xWindow="-108" yWindow="-108" windowWidth="23256" windowHeight="12456" tabRatio="646" xr2:uid="{00000000-000D-0000-FFFF-FFFF00000000}"/>
  </bookViews>
  <sheets>
    <sheet name="ゲート総合診断ＰＷＰ" sheetId="8" r:id="rId1"/>
  </sheets>
  <definedNames>
    <definedName name="_xlnm.Print_Area" localSheetId="0">ゲート総合診断ＰＷＰ!$A$1:$AZ$115</definedName>
    <definedName name="_xlnm.Print_Titles" localSheetId="0">ゲート総合診断ＰＷＰ!$3:$4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5" i="8" l="1"/>
  <c r="AN6" i="8"/>
  <c r="AN7" i="8"/>
  <c r="AN8" i="8"/>
  <c r="AM56" i="8"/>
  <c r="AM57" i="8"/>
  <c r="AM58" i="8"/>
  <c r="AM59" i="8"/>
  <c r="AM60" i="8"/>
  <c r="AM61" i="8"/>
  <c r="AM62" i="8"/>
  <c r="AM63" i="8"/>
  <c r="AM64" i="8"/>
  <c r="AM65" i="8"/>
  <c r="AM66" i="8"/>
  <c r="AM67" i="8"/>
  <c r="AM68" i="8"/>
  <c r="AM69" i="8"/>
  <c r="AM70" i="8"/>
  <c r="AM71" i="8"/>
  <c r="AM72" i="8"/>
  <c r="AM73" i="8"/>
  <c r="AM74" i="8"/>
  <c r="AM75" i="8"/>
  <c r="AM76" i="8"/>
  <c r="AM77" i="8"/>
  <c r="AM78" i="8"/>
  <c r="AM79" i="8"/>
  <c r="AM80" i="8"/>
  <c r="AM81" i="8"/>
  <c r="AM82" i="8"/>
  <c r="AM83" i="8"/>
  <c r="AM84" i="8"/>
  <c r="AM85" i="8"/>
  <c r="AM86" i="8"/>
  <c r="AM87" i="8"/>
  <c r="AM88" i="8"/>
  <c r="AM89" i="8"/>
  <c r="AM90" i="8"/>
  <c r="AM91" i="8"/>
  <c r="AM92" i="8"/>
  <c r="AM93" i="8"/>
  <c r="AM94" i="8"/>
  <c r="AM95" i="8"/>
  <c r="AM96" i="8"/>
  <c r="AM97" i="8"/>
  <c r="AM98" i="8"/>
  <c r="AM99" i="8"/>
  <c r="AM100" i="8"/>
  <c r="AM101" i="8"/>
  <c r="AM102" i="8"/>
  <c r="AM103" i="8"/>
  <c r="AM104" i="8"/>
  <c r="AM105" i="8"/>
  <c r="AM106" i="8"/>
  <c r="AM107" i="8"/>
  <c r="AM108" i="8"/>
  <c r="AM109" i="8"/>
  <c r="AM110" i="8"/>
  <c r="AM111" i="8"/>
  <c r="AM112" i="8"/>
  <c r="AM113" i="8"/>
  <c r="AM114" i="8"/>
  <c r="AH114" i="8"/>
  <c r="AB114" i="8" s="1"/>
  <c r="AH113" i="8"/>
  <c r="AH112" i="8"/>
  <c r="AH111" i="8"/>
  <c r="AH110" i="8"/>
  <c r="AH109" i="8"/>
  <c r="AH108" i="8"/>
  <c r="AH107" i="8"/>
  <c r="AB107" i="8" s="1"/>
  <c r="AH106" i="8"/>
  <c r="AH105" i="8"/>
  <c r="AH104" i="8"/>
  <c r="AH103" i="8"/>
  <c r="AB103" i="8" s="1"/>
  <c r="AH102" i="8"/>
  <c r="AB102" i="8" s="1"/>
  <c r="AH101" i="8"/>
  <c r="AH100" i="8"/>
  <c r="AB100" i="8" s="1"/>
  <c r="AH99" i="8"/>
  <c r="AH98" i="8"/>
  <c r="AH97" i="8"/>
  <c r="AH96" i="8"/>
  <c r="AH95" i="8"/>
  <c r="AH94" i="8"/>
  <c r="AH93" i="8"/>
  <c r="AH92" i="8"/>
  <c r="AH91" i="8"/>
  <c r="AH90" i="8"/>
  <c r="AH89" i="8"/>
  <c r="AH88" i="8"/>
  <c r="AH87" i="8"/>
  <c r="AH86" i="8"/>
  <c r="AH85" i="8"/>
  <c r="AH84" i="8"/>
  <c r="AH83" i="8"/>
  <c r="AH82" i="8"/>
  <c r="AH81" i="8"/>
  <c r="AH80" i="8"/>
  <c r="AH79" i="8"/>
  <c r="AH78" i="8"/>
  <c r="AH77" i="8"/>
  <c r="AH76" i="8"/>
  <c r="AH75" i="8"/>
  <c r="AH74" i="8"/>
  <c r="AH73" i="8"/>
  <c r="AB73" i="8" s="1"/>
  <c r="AH72" i="8"/>
  <c r="AH71" i="8"/>
  <c r="AH70" i="8"/>
  <c r="AH69" i="8"/>
  <c r="AH68" i="8"/>
  <c r="AH67" i="8"/>
  <c r="AH66" i="8"/>
  <c r="AH65" i="8"/>
  <c r="AH64" i="8"/>
  <c r="AH63" i="8"/>
  <c r="AH62" i="8"/>
  <c r="AH61" i="8"/>
  <c r="AH60" i="8"/>
  <c r="AH59" i="8"/>
  <c r="AH57" i="8"/>
  <c r="AH56" i="8"/>
  <c r="AH55" i="8"/>
  <c r="AH54" i="8"/>
  <c r="AH53" i="8"/>
  <c r="AH52" i="8"/>
  <c r="AH50" i="8"/>
  <c r="AH49" i="8"/>
  <c r="AG58" i="8"/>
  <c r="AG51" i="8"/>
  <c r="AG48" i="8"/>
  <c r="AH24" i="8"/>
  <c r="AH25" i="8"/>
  <c r="AH26" i="8"/>
  <c r="AH27" i="8"/>
  <c r="AH28" i="8"/>
  <c r="AH29" i="8"/>
  <c r="AB29" i="8" s="1"/>
  <c r="AH30" i="8"/>
  <c r="AB30" i="8" s="1"/>
  <c r="AH31" i="8"/>
  <c r="AH32" i="8"/>
  <c r="AB32" i="8" s="1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23" i="8"/>
  <c r="AG6" i="8"/>
  <c r="AG7" i="8"/>
  <c r="AG8" i="8"/>
  <c r="AG9" i="8"/>
  <c r="AB9" i="8" s="1"/>
  <c r="AG10" i="8"/>
  <c r="AB10" i="8" s="1"/>
  <c r="AG11" i="8"/>
  <c r="AB11" i="8" s="1"/>
  <c r="AG12" i="8"/>
  <c r="AB12" i="8" s="1"/>
  <c r="AG13" i="8"/>
  <c r="AB13" i="8" s="1"/>
  <c r="AG14" i="8"/>
  <c r="AB14" i="8" s="1"/>
  <c r="AG15" i="8"/>
  <c r="AB15" i="8" s="1"/>
  <c r="AG16" i="8"/>
  <c r="AB16" i="8" s="1"/>
  <c r="AG17" i="8"/>
  <c r="AB17" i="8" s="1"/>
  <c r="AG18" i="8"/>
  <c r="AB18" i="8" s="1"/>
  <c r="AG19" i="8"/>
  <c r="AB19" i="8" s="1"/>
  <c r="AG20" i="8"/>
  <c r="AB20" i="8" s="1"/>
  <c r="AG21" i="8"/>
  <c r="AB21" i="8" s="1"/>
  <c r="AG22" i="8"/>
  <c r="AB22" i="8" s="1"/>
  <c r="AG5" i="8"/>
  <c r="AB58" i="8"/>
  <c r="AB48" i="8"/>
  <c r="AG44" i="8"/>
  <c r="AW18" i="8"/>
  <c r="AL106" i="8"/>
  <c r="AI23" i="8"/>
  <c r="AJ23" i="8" s="1"/>
  <c r="AM23" i="8" s="1"/>
  <c r="AW23" i="8" s="1"/>
  <c r="AI24" i="8"/>
  <c r="AJ24" i="8" s="1"/>
  <c r="AM24" i="8" s="1"/>
  <c r="AW24" i="8" s="1"/>
  <c r="AI25" i="8"/>
  <c r="AJ25" i="8" s="1"/>
  <c r="AI26" i="8"/>
  <c r="AI27" i="8"/>
  <c r="AI28" i="8"/>
  <c r="AI29" i="8"/>
  <c r="AI30" i="8"/>
  <c r="AI31" i="8"/>
  <c r="AK107" i="8"/>
  <c r="AL107" i="8" s="1"/>
  <c r="AK108" i="8"/>
  <c r="AL108" i="8" s="1"/>
  <c r="AK109" i="8"/>
  <c r="AL109" i="8" s="1"/>
  <c r="AK110" i="8"/>
  <c r="AL110" i="8" s="1"/>
  <c r="AK111" i="8"/>
  <c r="AL111" i="8" s="1"/>
  <c r="AK112" i="8"/>
  <c r="AL112" i="8" s="1"/>
  <c r="AK113" i="8"/>
  <c r="AN113" i="8" s="1"/>
  <c r="AW113" i="8" s="1"/>
  <c r="AK114" i="8"/>
  <c r="AN114" i="8" s="1"/>
  <c r="AW114" i="8" s="1"/>
  <c r="AK93" i="8"/>
  <c r="AN93" i="8" s="1"/>
  <c r="AW93" i="8" s="1"/>
  <c r="AK94" i="8"/>
  <c r="AN94" i="8" s="1"/>
  <c r="AK95" i="8"/>
  <c r="AN95" i="8" s="1"/>
  <c r="AK96" i="8"/>
  <c r="AN96" i="8" s="1"/>
  <c r="AK97" i="8"/>
  <c r="AL97" i="8" s="1"/>
  <c r="AK98" i="8"/>
  <c r="AL98" i="8" s="1"/>
  <c r="AK99" i="8"/>
  <c r="AK100" i="8"/>
  <c r="AK101" i="8"/>
  <c r="AK102" i="8"/>
  <c r="AN102" i="8" s="1"/>
  <c r="AK103" i="8"/>
  <c r="AN103" i="8" s="1"/>
  <c r="AW103" i="8" s="1"/>
  <c r="AK104" i="8"/>
  <c r="AL104" i="8" s="1"/>
  <c r="AK105" i="8"/>
  <c r="AN105" i="8" s="1"/>
  <c r="AK106" i="8"/>
  <c r="AN106" i="8" s="1"/>
  <c r="AK76" i="8"/>
  <c r="AN76" i="8" s="1"/>
  <c r="AK77" i="8"/>
  <c r="AN77" i="8" s="1"/>
  <c r="AK78" i="8"/>
  <c r="AN78" i="8" s="1"/>
  <c r="AK79" i="8"/>
  <c r="AK80" i="8"/>
  <c r="AN80" i="8" s="1"/>
  <c r="AK81" i="8"/>
  <c r="AK82" i="8"/>
  <c r="AN82" i="8" s="1"/>
  <c r="AK83" i="8"/>
  <c r="AN83" i="8" s="1"/>
  <c r="AK84" i="8"/>
  <c r="AK85" i="8"/>
  <c r="AN85" i="8" s="1"/>
  <c r="AK86" i="8"/>
  <c r="AK87" i="8"/>
  <c r="AN87" i="8" s="1"/>
  <c r="AK88" i="8"/>
  <c r="AN88" i="8" s="1"/>
  <c r="AK89" i="8"/>
  <c r="AN89" i="8" s="1"/>
  <c r="AK90" i="8"/>
  <c r="AN90" i="8" s="1"/>
  <c r="AK91" i="8"/>
  <c r="AN91" i="8" s="1"/>
  <c r="AK92" i="8"/>
  <c r="AN92" i="8" s="1"/>
  <c r="AK67" i="8"/>
  <c r="AN67" i="8" s="1"/>
  <c r="AK68" i="8"/>
  <c r="AN68" i="8" s="1"/>
  <c r="AK69" i="8"/>
  <c r="AK70" i="8"/>
  <c r="AN70" i="8" s="1"/>
  <c r="AK71" i="8"/>
  <c r="AL71" i="8" s="1"/>
  <c r="AK72" i="8"/>
  <c r="AL72" i="8" s="1"/>
  <c r="AK73" i="8"/>
  <c r="AN73" i="8" s="1"/>
  <c r="AK74" i="8"/>
  <c r="AN74" i="8" s="1"/>
  <c r="AK75" i="8"/>
  <c r="AN75" i="8" s="1"/>
  <c r="AK43" i="8"/>
  <c r="AK44" i="8"/>
  <c r="AN44" i="8" s="1"/>
  <c r="AK45" i="8"/>
  <c r="AK46" i="8"/>
  <c r="AN46" i="8" s="1"/>
  <c r="AK47" i="8"/>
  <c r="AN47" i="8" s="1"/>
  <c r="AK48" i="8"/>
  <c r="AN48" i="8" s="1"/>
  <c r="AK49" i="8"/>
  <c r="AK50" i="8"/>
  <c r="AK51" i="8"/>
  <c r="AN51" i="8" s="1"/>
  <c r="AK52" i="8"/>
  <c r="AN52" i="8" s="1"/>
  <c r="AK53" i="8"/>
  <c r="AL53" i="8" s="1"/>
  <c r="AK54" i="8"/>
  <c r="AN54" i="8" s="1"/>
  <c r="AK55" i="8"/>
  <c r="AN55" i="8" s="1"/>
  <c r="AK56" i="8"/>
  <c r="AL56" i="8" s="1"/>
  <c r="AK57" i="8"/>
  <c r="AN57" i="8" s="1"/>
  <c r="AK58" i="8"/>
  <c r="AN58" i="8" s="1"/>
  <c r="AK59" i="8"/>
  <c r="AK60" i="8"/>
  <c r="AN60" i="8" s="1"/>
  <c r="AK61" i="8"/>
  <c r="AN61" i="8" s="1"/>
  <c r="AK62" i="8"/>
  <c r="AN62" i="8" s="1"/>
  <c r="AK63" i="8"/>
  <c r="AK64" i="8"/>
  <c r="AN64" i="8" s="1"/>
  <c r="AK65" i="8"/>
  <c r="AK66" i="8"/>
  <c r="AN66" i="8" s="1"/>
  <c r="AK32" i="8"/>
  <c r="AN32" i="8" s="1"/>
  <c r="AK33" i="8"/>
  <c r="AN33" i="8" s="1"/>
  <c r="AK34" i="8"/>
  <c r="AK35" i="8"/>
  <c r="AN35" i="8" s="1"/>
  <c r="AK36" i="8"/>
  <c r="AK37" i="8"/>
  <c r="AN37" i="8" s="1"/>
  <c r="AK38" i="8"/>
  <c r="AL38" i="8" s="1"/>
  <c r="AK39" i="8"/>
  <c r="AN39" i="8" s="1"/>
  <c r="AW39" i="8" s="1"/>
  <c r="AK40" i="8"/>
  <c r="AN40" i="8" s="1"/>
  <c r="AW40" i="8" s="1"/>
  <c r="AK41" i="8"/>
  <c r="AN41" i="8" s="1"/>
  <c r="AK42" i="8"/>
  <c r="T36" i="8"/>
  <c r="T18" i="8"/>
  <c r="S31" i="8"/>
  <c r="S23" i="8"/>
  <c r="S24" i="8"/>
  <c r="S25" i="8"/>
  <c r="S26" i="8"/>
  <c r="S27" i="8"/>
  <c r="S28" i="8"/>
  <c r="S29" i="8"/>
  <c r="S30" i="8"/>
  <c r="T112" i="8"/>
  <c r="T113" i="8"/>
  <c r="T114" i="8"/>
  <c r="T89" i="8"/>
  <c r="T90" i="8"/>
  <c r="T91" i="8"/>
  <c r="T92" i="8"/>
  <c r="T93" i="8"/>
  <c r="T94" i="8"/>
  <c r="T95" i="8"/>
  <c r="T96" i="8"/>
  <c r="T97" i="8"/>
  <c r="T98" i="8"/>
  <c r="T99" i="8"/>
  <c r="T101" i="8"/>
  <c r="T102" i="8"/>
  <c r="T103" i="8"/>
  <c r="T104" i="8"/>
  <c r="T105" i="8"/>
  <c r="T106" i="8"/>
  <c r="T107" i="8"/>
  <c r="T108" i="8"/>
  <c r="T109" i="8"/>
  <c r="T110" i="8"/>
  <c r="T111" i="8"/>
  <c r="T88" i="8"/>
  <c r="T87" i="8"/>
  <c r="T86" i="8"/>
  <c r="T85" i="8"/>
  <c r="T84" i="8"/>
  <c r="T83" i="8"/>
  <c r="T82" i="8"/>
  <c r="T81" i="8"/>
  <c r="T80" i="8"/>
  <c r="T79" i="8"/>
  <c r="T78" i="8"/>
  <c r="T77" i="8"/>
  <c r="T76" i="8"/>
  <c r="T75" i="8"/>
  <c r="T74" i="8"/>
  <c r="T70" i="8"/>
  <c r="T71" i="8"/>
  <c r="T72" i="8"/>
  <c r="T69" i="8"/>
  <c r="T63" i="8"/>
  <c r="T64" i="8"/>
  <c r="T65" i="8"/>
  <c r="T66" i="8"/>
  <c r="T67" i="8"/>
  <c r="T68" i="8"/>
  <c r="T47" i="8"/>
  <c r="T48" i="8"/>
  <c r="T49" i="8"/>
  <c r="T50" i="8"/>
  <c r="T51" i="8"/>
  <c r="T52" i="8"/>
  <c r="T53" i="8"/>
  <c r="T54" i="8"/>
  <c r="T55" i="8"/>
  <c r="T56" i="8"/>
  <c r="T57" i="8"/>
  <c r="T58" i="8"/>
  <c r="T59" i="8"/>
  <c r="T60" i="8"/>
  <c r="T61" i="8"/>
  <c r="T62" i="8"/>
  <c r="AN108" i="8" l="1"/>
  <c r="AW108" i="8" s="1"/>
  <c r="AL101" i="8"/>
  <c r="AJ27" i="8"/>
  <c r="AM27" i="8" s="1"/>
  <c r="AJ26" i="8"/>
  <c r="AM26" i="8" s="1"/>
  <c r="AJ28" i="8"/>
  <c r="AM28" i="8" s="1"/>
  <c r="AN56" i="8"/>
  <c r="AW56" i="8" s="1"/>
  <c r="AN97" i="8"/>
  <c r="AW97" i="8" s="1"/>
  <c r="AN104" i="8"/>
  <c r="AW104" i="8" s="1"/>
  <c r="AN53" i="8"/>
  <c r="AW35" i="8"/>
  <c r="AN36" i="8"/>
  <c r="AW36" i="8" s="1"/>
  <c r="AN34" i="8"/>
  <c r="AW34" i="8" s="1"/>
  <c r="AL113" i="8"/>
  <c r="AW33" i="8"/>
  <c r="AN38" i="8"/>
  <c r="AW38" i="8" s="1"/>
  <c r="AN98" i="8"/>
  <c r="AW98" i="8" s="1"/>
  <c r="AN107" i="8"/>
  <c r="AW107" i="8" s="1"/>
  <c r="AN84" i="8"/>
  <c r="AW62" i="8"/>
  <c r="AL103" i="8"/>
  <c r="AN63" i="8"/>
  <c r="AW63" i="8" s="1"/>
  <c r="AW66" i="8"/>
  <c r="AN72" i="8"/>
  <c r="AW72" i="8" s="1"/>
  <c r="AW70" i="8"/>
  <c r="AN111" i="8"/>
  <c r="AW111" i="8" s="1"/>
  <c r="AN101" i="8"/>
  <c r="AW101" i="8" s="1"/>
  <c r="AN81" i="8"/>
  <c r="AN71" i="8"/>
  <c r="AW71" i="8" s="1"/>
  <c r="AW41" i="8"/>
  <c r="AW106" i="8"/>
  <c r="AW51" i="8"/>
  <c r="AW73" i="8"/>
  <c r="AW105" i="8"/>
  <c r="AN110" i="8"/>
  <c r="AW110" i="8" s="1"/>
  <c r="AN100" i="8"/>
  <c r="AW100" i="8" s="1"/>
  <c r="AN45" i="8"/>
  <c r="AW45" i="8" s="1"/>
  <c r="AM25" i="8"/>
  <c r="AW25" i="8" s="1"/>
  <c r="AN86" i="8"/>
  <c r="AN65" i="8"/>
  <c r="AW65" i="8" s="1"/>
  <c r="AW64" i="8"/>
  <c r="AN112" i="8"/>
  <c r="AW112" i="8" s="1"/>
  <c r="AN49" i="8"/>
  <c r="AW49" i="8" s="1"/>
  <c r="AW96" i="8"/>
  <c r="AW44" i="8"/>
  <c r="AW60" i="8"/>
  <c r="AW67" i="8"/>
  <c r="AW92" i="8"/>
  <c r="AN109" i="8"/>
  <c r="AW109" i="8" s="1"/>
  <c r="AN99" i="8"/>
  <c r="AW99" i="8" s="1"/>
  <c r="AN79" i="8"/>
  <c r="AN69" i="8"/>
  <c r="AW69" i="8" s="1"/>
  <c r="AN59" i="8"/>
  <c r="AN43" i="8"/>
  <c r="AW43" i="8" s="1"/>
  <c r="AW46" i="8"/>
  <c r="AW95" i="8"/>
  <c r="AN50" i="8"/>
  <c r="AW50" i="8" s="1"/>
  <c r="AW68" i="8"/>
  <c r="AL64" i="8"/>
  <c r="AW37" i="8"/>
  <c r="AL52" i="8"/>
  <c r="AW91" i="8"/>
  <c r="AW102" i="8"/>
  <c r="AJ29" i="8"/>
  <c r="AM29" i="8" s="1"/>
  <c r="AN42" i="8"/>
  <c r="AW42" i="8" s="1"/>
  <c r="AL90" i="8"/>
  <c r="AL55" i="8"/>
  <c r="AL67" i="8"/>
  <c r="AL83" i="8"/>
  <c r="AJ30" i="8"/>
  <c r="AM30" i="8" s="1"/>
  <c r="AL68" i="8"/>
  <c r="AL63" i="8"/>
  <c r="AL82" i="8"/>
  <c r="AL105" i="8"/>
  <c r="AL93" i="8"/>
  <c r="AL58" i="8"/>
  <c r="AL69" i="8"/>
  <c r="AL84" i="8"/>
  <c r="AL102" i="8"/>
  <c r="AL45" i="8"/>
  <c r="AL75" i="8"/>
  <c r="AL78" i="8"/>
  <c r="AL74" i="8"/>
  <c r="AL77" i="8"/>
  <c r="AL76" i="8"/>
  <c r="AL70" i="8"/>
  <c r="AL62" i="8"/>
  <c r="AL91" i="8"/>
  <c r="AL54" i="8"/>
  <c r="AJ31" i="8"/>
  <c r="AM31" i="8" s="1"/>
  <c r="AL66" i="8"/>
  <c r="AL65" i="8"/>
  <c r="AL61" i="8"/>
  <c r="AL57" i="8"/>
  <c r="AL60" i="8"/>
  <c r="AW90" i="8"/>
  <c r="AL81" i="8"/>
  <c r="AL87" i="8"/>
  <c r="AL89" i="8"/>
  <c r="AL59" i="8"/>
  <c r="AL48" i="8"/>
  <c r="AL88" i="8"/>
  <c r="AL94" i="8"/>
  <c r="AL86" i="8"/>
  <c r="AL85" i="8"/>
  <c r="AW89" i="8"/>
  <c r="AL36" i="8"/>
  <c r="AL99" i="8"/>
  <c r="AL95" i="8"/>
  <c r="AW94" i="8"/>
  <c r="AL47" i="8"/>
  <c r="AL49" i="8"/>
  <c r="AL50" i="8"/>
  <c r="AL51" i="8"/>
  <c r="AL79" i="8"/>
  <c r="AL80" i="8"/>
  <c r="AW32" i="8"/>
  <c r="AL96" i="8"/>
  <c r="AL92" i="8"/>
  <c r="T33" i="8"/>
  <c r="AL33" i="8" s="1"/>
  <c r="T34" i="8"/>
  <c r="AL34" i="8" s="1"/>
  <c r="T35" i="8"/>
  <c r="AL35" i="8" s="1"/>
  <c r="T37" i="8"/>
  <c r="AL37" i="8" s="1"/>
  <c r="T38" i="8"/>
  <c r="T39" i="8"/>
  <c r="AL39" i="8" s="1"/>
  <c r="T40" i="8"/>
  <c r="AL40" i="8" s="1"/>
  <c r="T41" i="8"/>
  <c r="AL41" i="8" s="1"/>
  <c r="T42" i="8"/>
  <c r="AL42" i="8" s="1"/>
  <c r="T44" i="8"/>
  <c r="AL44" i="8" s="1"/>
  <c r="T45" i="8"/>
  <c r="T46" i="8"/>
  <c r="AL46" i="8" s="1"/>
  <c r="R5" i="8"/>
  <c r="T32" i="8"/>
  <c r="AL32" i="8" s="1"/>
  <c r="S20" i="8"/>
  <c r="S21" i="8"/>
  <c r="S22" i="8"/>
  <c r="S19" i="8"/>
  <c r="R98" i="8"/>
  <c r="R99" i="8"/>
  <c r="R100" i="8"/>
  <c r="R101" i="8"/>
  <c r="R102" i="8"/>
  <c r="R103" i="8"/>
  <c r="R104" i="8"/>
  <c r="R105" i="8"/>
  <c r="R106" i="8"/>
  <c r="R107" i="8"/>
  <c r="R108" i="8"/>
  <c r="R109" i="8"/>
  <c r="R110" i="8"/>
  <c r="R111" i="8"/>
  <c r="R112" i="8"/>
  <c r="R113" i="8"/>
  <c r="R114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R93" i="8"/>
  <c r="R94" i="8"/>
  <c r="R95" i="8"/>
  <c r="R96" i="8"/>
  <c r="R97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6" i="8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Q90" i="8"/>
  <c r="Q91" i="8"/>
  <c r="Q92" i="8"/>
  <c r="Q93" i="8"/>
  <c r="Q94" i="8"/>
  <c r="Q95" i="8"/>
  <c r="Q96" i="8"/>
  <c r="Q97" i="8"/>
  <c r="Q98" i="8"/>
  <c r="Q99" i="8"/>
  <c r="Q100" i="8"/>
  <c r="Q101" i="8"/>
  <c r="Q102" i="8"/>
  <c r="Q103" i="8"/>
  <c r="Q104" i="8"/>
  <c r="Q105" i="8"/>
  <c r="Q106" i="8"/>
  <c r="Q107" i="8"/>
  <c r="Q108" i="8"/>
  <c r="Q109" i="8"/>
  <c r="Q110" i="8"/>
  <c r="Q111" i="8"/>
  <c r="Q112" i="8"/>
  <c r="Q113" i="8"/>
  <c r="Q114" i="8"/>
  <c r="Q67" i="8"/>
  <c r="AB67" i="8" s="1"/>
  <c r="Q68" i="8"/>
  <c r="AB68" i="8" s="1"/>
  <c r="Q69" i="8"/>
  <c r="AB69" i="8" s="1"/>
  <c r="Q70" i="8"/>
  <c r="AB70" i="8" s="1"/>
  <c r="Q71" i="8"/>
  <c r="AB71" i="8" s="1"/>
  <c r="Q72" i="8"/>
  <c r="AB72" i="8" s="1"/>
  <c r="Q73" i="8"/>
  <c r="Q74" i="8"/>
  <c r="AB74" i="8" s="1"/>
  <c r="Q75" i="8"/>
  <c r="AB75" i="8" s="1"/>
  <c r="Q76" i="8"/>
  <c r="AB76" i="8" s="1"/>
  <c r="Q77" i="8"/>
  <c r="Q78" i="8"/>
  <c r="Q79" i="8"/>
  <c r="Q80" i="8"/>
  <c r="Q81" i="8"/>
  <c r="Q82" i="8"/>
  <c r="Q83" i="8"/>
  <c r="Q84" i="8"/>
  <c r="Q85" i="8"/>
  <c r="Q86" i="8"/>
  <c r="Q87" i="8"/>
  <c r="Q88" i="8"/>
  <c r="Q89" i="8"/>
  <c r="Q55" i="8"/>
  <c r="Q56" i="8"/>
  <c r="Q57" i="8"/>
  <c r="Q58" i="8"/>
  <c r="Q59" i="8"/>
  <c r="Q60" i="8"/>
  <c r="Q61" i="8"/>
  <c r="Q62" i="8"/>
  <c r="Q63" i="8"/>
  <c r="Q64" i="8"/>
  <c r="Q65" i="8"/>
  <c r="Q66" i="8"/>
  <c r="Q40" i="8"/>
  <c r="Q41" i="8"/>
  <c r="Q42" i="8"/>
  <c r="Q43" i="8"/>
  <c r="Q44" i="8"/>
  <c r="AB44" i="8" s="1"/>
  <c r="Q45" i="8"/>
  <c r="AB45" i="8" s="1"/>
  <c r="Q46" i="8"/>
  <c r="AB46" i="8" s="1"/>
  <c r="Q47" i="8"/>
  <c r="Q48" i="8"/>
  <c r="Q49" i="8"/>
  <c r="Q50" i="8"/>
  <c r="Q51" i="8"/>
  <c r="Q52" i="8"/>
  <c r="Q53" i="8"/>
  <c r="Q54" i="8"/>
  <c r="Q6" i="8"/>
  <c r="S6" i="8" s="1"/>
  <c r="Q7" i="8"/>
  <c r="S7" i="8" s="1"/>
  <c r="Q8" i="8"/>
  <c r="S8" i="8" s="1"/>
  <c r="Q9" i="8"/>
  <c r="S9" i="8" s="1"/>
  <c r="Q10" i="8"/>
  <c r="S10" i="8" s="1"/>
  <c r="Q11" i="8"/>
  <c r="S11" i="8" s="1"/>
  <c r="Q12" i="8"/>
  <c r="S12" i="8" s="1"/>
  <c r="Q13" i="8"/>
  <c r="S13" i="8" s="1"/>
  <c r="Q14" i="8"/>
  <c r="S14" i="8" s="1"/>
  <c r="Q15" i="8"/>
  <c r="S15" i="8" s="1"/>
  <c r="Q16" i="8"/>
  <c r="S16" i="8" s="1"/>
  <c r="Q17" i="8"/>
  <c r="S17" i="8" s="1"/>
  <c r="Q18" i="8"/>
  <c r="Q19" i="8"/>
  <c r="Q20" i="8"/>
  <c r="Q21" i="8"/>
  <c r="Q22" i="8"/>
  <c r="Q23" i="8"/>
  <c r="Q24" i="8"/>
  <c r="Q25" i="8"/>
  <c r="Q26" i="8"/>
  <c r="AB26" i="8" s="1"/>
  <c r="Q27" i="8"/>
  <c r="AB27" i="8" s="1"/>
  <c r="Q28" i="8"/>
  <c r="Q29" i="8"/>
  <c r="Q30" i="8"/>
  <c r="Q31" i="8"/>
  <c r="AB31" i="8" s="1"/>
  <c r="Q32" i="8"/>
  <c r="Q33" i="8"/>
  <c r="Q34" i="8"/>
  <c r="Q35" i="8"/>
  <c r="Q36" i="8"/>
  <c r="Q37" i="8"/>
  <c r="Q38" i="8"/>
  <c r="Q39" i="8"/>
  <c r="Q5" i="8"/>
  <c r="S5" i="8" s="1"/>
  <c r="AB28" i="8" l="1"/>
  <c r="AB42" i="8"/>
  <c r="AB52" i="8"/>
  <c r="AB104" i="8"/>
  <c r="AB105" i="8"/>
  <c r="AB49" i="8"/>
  <c r="AB43" i="8"/>
  <c r="AB24" i="8"/>
  <c r="AB41" i="8"/>
  <c r="AB25" i="8"/>
  <c r="AB23" i="8"/>
  <c r="AB40" i="8"/>
  <c r="AB82" i="8"/>
  <c r="AB34" i="8"/>
  <c r="AB50" i="8"/>
  <c r="AB47" i="8"/>
  <c r="AB33" i="8"/>
  <c r="AB89" i="8"/>
  <c r="AB88" i="8"/>
  <c r="AB61" i="8"/>
  <c r="AB106" i="8"/>
  <c r="AB6" i="8"/>
  <c r="AB113" i="8"/>
  <c r="AB112" i="8"/>
  <c r="AB111" i="8"/>
  <c r="AB110" i="8"/>
  <c r="AB108" i="8"/>
  <c r="AB101" i="8"/>
  <c r="AB62" i="8"/>
  <c r="AB59" i="8"/>
  <c r="AB57" i="8"/>
  <c r="AB109" i="8"/>
  <c r="AB80" i="8"/>
  <c r="AB64" i="8"/>
  <c r="AB63" i="8"/>
  <c r="AB66" i="8"/>
  <c r="AB54" i="8"/>
  <c r="AB77" i="8"/>
  <c r="AB79" i="8"/>
  <c r="AB53" i="8"/>
  <c r="AB38" i="8"/>
  <c r="AB97" i="8"/>
  <c r="AB37" i="8"/>
  <c r="AB36" i="8"/>
  <c r="AB87" i="8"/>
  <c r="AB7" i="8"/>
  <c r="AB35" i="8"/>
  <c r="AB86" i="8"/>
  <c r="AB94" i="8"/>
  <c r="AB85" i="8"/>
  <c r="AB84" i="8"/>
  <c r="AB92" i="8"/>
  <c r="AB5" i="8"/>
  <c r="AB83" i="8"/>
  <c r="AB90" i="8"/>
  <c r="AB81" i="8"/>
  <c r="AB96" i="8"/>
  <c r="AB8" i="8"/>
  <c r="AB95" i="8"/>
  <c r="AB91" i="8"/>
  <c r="AB60" i="8"/>
  <c r="AB56" i="8"/>
  <c r="AB99" i="8"/>
  <c r="AB93" i="8"/>
  <c r="AB65" i="8"/>
  <c r="AB39" i="8"/>
  <c r="AB55" i="8"/>
  <c r="AB98" i="8"/>
  <c r="AU114" i="8" l="1"/>
  <c r="AU113" i="8"/>
  <c r="AU112" i="8"/>
  <c r="AU111" i="8"/>
  <c r="AU110" i="8"/>
  <c r="AU109" i="8"/>
  <c r="AU108" i="8"/>
  <c r="AU107" i="8"/>
  <c r="AU106" i="8"/>
  <c r="AU105" i="8"/>
  <c r="AU104" i="8"/>
  <c r="AU103" i="8"/>
  <c r="AU102" i="8"/>
  <c r="AU101" i="8"/>
  <c r="AU100" i="8"/>
  <c r="AU99" i="8"/>
  <c r="AU98" i="8"/>
  <c r="AU97" i="8"/>
  <c r="AU96" i="8"/>
  <c r="AU95" i="8"/>
  <c r="AU94" i="8"/>
  <c r="AU93" i="8"/>
  <c r="AU92" i="8"/>
  <c r="AU91" i="8"/>
  <c r="AU90" i="8"/>
  <c r="AU89" i="8"/>
  <c r="AU88" i="8"/>
  <c r="AU87" i="8"/>
  <c r="AU86" i="8"/>
  <c r="AU85" i="8"/>
  <c r="AU84" i="8"/>
  <c r="AU83" i="8"/>
  <c r="AU82" i="8"/>
  <c r="AU81" i="8"/>
  <c r="AU80" i="8"/>
  <c r="AU79" i="8"/>
  <c r="AU78" i="8"/>
  <c r="AU77" i="8"/>
  <c r="AU76" i="8"/>
  <c r="AU75" i="8"/>
  <c r="AU74" i="8"/>
  <c r="AU73" i="8"/>
  <c r="AU72" i="8"/>
  <c r="AU71" i="8"/>
  <c r="AU70" i="8"/>
  <c r="AU69" i="8"/>
  <c r="AU68" i="8"/>
  <c r="AU67" i="8"/>
  <c r="AU66" i="8"/>
  <c r="AU65" i="8"/>
  <c r="AU64" i="8"/>
  <c r="AU63" i="8"/>
  <c r="AU62" i="8"/>
  <c r="AU61" i="8"/>
  <c r="AU60" i="8"/>
  <c r="AU59" i="8"/>
  <c r="AU58" i="8"/>
  <c r="AU57" i="8"/>
  <c r="AU56" i="8"/>
  <c r="AU55" i="8"/>
  <c r="AU54" i="8"/>
  <c r="AU53" i="8"/>
  <c r="AU52" i="8"/>
  <c r="AU51" i="8"/>
  <c r="AU50" i="8"/>
  <c r="AU49" i="8"/>
  <c r="AU48" i="8"/>
  <c r="AU47" i="8"/>
  <c r="AU46" i="8"/>
  <c r="AU45" i="8"/>
  <c r="AU44" i="8"/>
  <c r="AU43" i="8"/>
  <c r="AU42" i="8"/>
  <c r="AU41" i="8"/>
  <c r="AU40" i="8"/>
  <c r="AU39" i="8"/>
  <c r="AU38" i="8"/>
  <c r="AU37" i="8"/>
  <c r="AU36" i="8"/>
  <c r="AU35" i="8"/>
  <c r="AU34" i="8"/>
  <c r="AU33" i="8"/>
  <c r="AU32" i="8"/>
  <c r="AU31" i="8"/>
  <c r="AU30" i="8"/>
  <c r="AU29" i="8"/>
  <c r="AU28" i="8"/>
  <c r="AU27" i="8"/>
  <c r="AU26" i="8"/>
  <c r="AU25" i="8"/>
  <c r="AU24" i="8"/>
  <c r="AU23" i="8"/>
  <c r="AU22" i="8"/>
  <c r="AU21" i="8"/>
  <c r="AU20" i="8"/>
  <c r="AU19" i="8"/>
  <c r="AU18" i="8"/>
  <c r="AU17" i="8"/>
  <c r="AU16" i="8"/>
  <c r="AU15" i="8"/>
  <c r="AU14" i="8"/>
  <c r="AU13" i="8"/>
  <c r="AU12" i="8"/>
  <c r="AU11" i="8"/>
  <c r="AU10" i="8"/>
  <c r="AU9" i="8"/>
  <c r="AU8" i="8"/>
  <c r="AU7" i="8"/>
  <c r="AU6" i="8"/>
  <c r="AI22" i="8"/>
  <c r="AJ22" i="8" s="1"/>
  <c r="AM22" i="8" s="1"/>
  <c r="AI21" i="8"/>
  <c r="AJ21" i="8" s="1"/>
  <c r="AM21" i="8" s="1"/>
  <c r="AI20" i="8"/>
  <c r="AJ20" i="8" s="1"/>
  <c r="AM20" i="8" s="1"/>
  <c r="AI19" i="8"/>
  <c r="AJ19" i="8" s="1"/>
  <c r="AM19" i="8" s="1"/>
  <c r="AI18" i="8"/>
  <c r="AI17" i="8"/>
  <c r="AJ17" i="8" s="1"/>
  <c r="AM17" i="8" s="1"/>
  <c r="AI16" i="8"/>
  <c r="AJ16" i="8" s="1"/>
  <c r="AM16" i="8" s="1"/>
  <c r="AI15" i="8"/>
  <c r="AJ15" i="8" s="1"/>
  <c r="AM15" i="8" s="1"/>
  <c r="AI14" i="8"/>
  <c r="AJ14" i="8" s="1"/>
  <c r="AM14" i="8" s="1"/>
  <c r="AI13" i="8"/>
  <c r="AJ13" i="8" s="1"/>
  <c r="AM13" i="8" s="1"/>
  <c r="AI12" i="8"/>
  <c r="AJ12" i="8" s="1"/>
  <c r="AM12" i="8" s="1"/>
  <c r="AI11" i="8"/>
  <c r="AJ11" i="8" s="1"/>
  <c r="AI10" i="8"/>
  <c r="AJ10" i="8" s="1"/>
  <c r="AI9" i="8"/>
  <c r="AJ9" i="8" s="1"/>
  <c r="AI8" i="8"/>
  <c r="AJ8" i="8" s="1"/>
  <c r="AI7" i="8"/>
  <c r="AJ7" i="8" s="1"/>
  <c r="AI6" i="8"/>
  <c r="AJ6" i="8" s="1"/>
  <c r="AI5" i="8"/>
  <c r="AJ5" i="8" s="1"/>
  <c r="AM11" i="8" l="1"/>
  <c r="AW11" i="8" s="1"/>
  <c r="AM5" i="8"/>
  <c r="AW5" i="8" s="1"/>
  <c r="AM7" i="8"/>
  <c r="AW7" i="8" s="1"/>
  <c r="AM6" i="8"/>
  <c r="AW6" i="8" s="1"/>
  <c r="AM8" i="8"/>
  <c r="AW8" i="8" s="1"/>
  <c r="AM9" i="8"/>
  <c r="AW9" i="8" s="1"/>
  <c r="AM10" i="8"/>
  <c r="AW10" i="8" s="1"/>
  <c r="AU5" i="8"/>
  <c r="P110" i="8"/>
  <c r="U110" i="8" s="1"/>
  <c r="P109" i="8"/>
  <c r="U109" i="8" s="1"/>
  <c r="P45" i="8"/>
  <c r="U45" i="8" s="1"/>
  <c r="P38" i="8"/>
  <c r="U38" i="8" s="1"/>
  <c r="P103" i="8"/>
  <c r="U103" i="8" s="1"/>
  <c r="P114" i="8"/>
  <c r="U114" i="8" s="1"/>
  <c r="P113" i="8"/>
  <c r="U113" i="8" s="1"/>
  <c r="P112" i="8"/>
  <c r="U112" i="8" s="1"/>
  <c r="P111" i="8"/>
  <c r="U111" i="8" s="1"/>
  <c r="P108" i="8"/>
  <c r="U108" i="8" s="1"/>
  <c r="P107" i="8"/>
  <c r="U107" i="8" s="1"/>
  <c r="P106" i="8"/>
  <c r="U106" i="8" s="1"/>
  <c r="P105" i="8"/>
  <c r="U105" i="8" s="1"/>
  <c r="P104" i="8"/>
  <c r="U104" i="8" s="1"/>
  <c r="P102" i="8"/>
  <c r="U102" i="8" s="1"/>
  <c r="P101" i="8"/>
  <c r="U101" i="8" s="1"/>
  <c r="P100" i="8"/>
  <c r="U100" i="8" s="1"/>
  <c r="P99" i="8"/>
  <c r="U99" i="8" s="1"/>
  <c r="P98" i="8"/>
  <c r="U98" i="8" s="1"/>
  <c r="P97" i="8"/>
  <c r="U97" i="8" s="1"/>
  <c r="P96" i="8"/>
  <c r="U96" i="8" s="1"/>
  <c r="P95" i="8"/>
  <c r="U95" i="8" s="1"/>
  <c r="P94" i="8"/>
  <c r="U94" i="8" s="1"/>
  <c r="P93" i="8"/>
  <c r="U93" i="8" s="1"/>
  <c r="P92" i="8"/>
  <c r="U92" i="8" s="1"/>
  <c r="P91" i="8"/>
  <c r="U91" i="8" s="1"/>
  <c r="P90" i="8"/>
  <c r="U90" i="8" s="1"/>
  <c r="P89" i="8"/>
  <c r="U89" i="8" s="1"/>
  <c r="P88" i="8"/>
  <c r="U88" i="8" s="1"/>
  <c r="P87" i="8"/>
  <c r="U87" i="8" s="1"/>
  <c r="P86" i="8"/>
  <c r="U86" i="8" s="1"/>
  <c r="P85" i="8"/>
  <c r="U85" i="8" s="1"/>
  <c r="P84" i="8"/>
  <c r="U84" i="8" s="1"/>
  <c r="P83" i="8"/>
  <c r="U83" i="8" s="1"/>
  <c r="P82" i="8"/>
  <c r="U82" i="8" s="1"/>
  <c r="P81" i="8"/>
  <c r="U81" i="8" s="1"/>
  <c r="P80" i="8"/>
  <c r="U80" i="8" s="1"/>
  <c r="P79" i="8"/>
  <c r="U79" i="8" s="1"/>
  <c r="P78" i="8"/>
  <c r="U78" i="8" s="1"/>
  <c r="P77" i="8"/>
  <c r="U77" i="8" s="1"/>
  <c r="P76" i="8"/>
  <c r="U76" i="8" s="1"/>
  <c r="P75" i="8"/>
  <c r="U75" i="8" s="1"/>
  <c r="P74" i="8"/>
  <c r="U74" i="8" s="1"/>
  <c r="P73" i="8"/>
  <c r="U73" i="8" s="1"/>
  <c r="P72" i="8"/>
  <c r="U72" i="8" s="1"/>
  <c r="P71" i="8"/>
  <c r="U71" i="8" s="1"/>
  <c r="P70" i="8"/>
  <c r="U70" i="8" s="1"/>
  <c r="P69" i="8"/>
  <c r="U69" i="8" s="1"/>
  <c r="P68" i="8"/>
  <c r="U68" i="8" s="1"/>
  <c r="P67" i="8"/>
  <c r="U67" i="8" s="1"/>
  <c r="P66" i="8"/>
  <c r="U66" i="8" s="1"/>
  <c r="P65" i="8"/>
  <c r="U65" i="8" s="1"/>
  <c r="P64" i="8"/>
  <c r="U64" i="8" s="1"/>
  <c r="P63" i="8"/>
  <c r="U63" i="8" s="1"/>
  <c r="P62" i="8"/>
  <c r="U62" i="8" s="1"/>
  <c r="P61" i="8"/>
  <c r="U61" i="8" s="1"/>
  <c r="P60" i="8"/>
  <c r="U60" i="8" s="1"/>
  <c r="P59" i="8"/>
  <c r="U59" i="8" s="1"/>
  <c r="P58" i="8"/>
  <c r="U58" i="8" s="1"/>
  <c r="P57" i="8"/>
  <c r="U57" i="8" s="1"/>
  <c r="P56" i="8"/>
  <c r="U56" i="8" s="1"/>
  <c r="P55" i="8"/>
  <c r="U55" i="8" s="1"/>
  <c r="P54" i="8"/>
  <c r="U54" i="8" s="1"/>
  <c r="P53" i="8"/>
  <c r="U53" i="8" s="1"/>
  <c r="P52" i="8"/>
  <c r="U52" i="8" s="1"/>
  <c r="P51" i="8"/>
  <c r="U51" i="8" s="1"/>
  <c r="P50" i="8"/>
  <c r="U50" i="8" s="1"/>
  <c r="P49" i="8"/>
  <c r="U49" i="8" s="1"/>
  <c r="P48" i="8"/>
  <c r="U48" i="8" s="1"/>
  <c r="P47" i="8"/>
  <c r="U47" i="8" s="1"/>
  <c r="P46" i="8"/>
  <c r="U46" i="8" s="1"/>
  <c r="P44" i="8"/>
  <c r="U44" i="8" s="1"/>
  <c r="P43" i="8"/>
  <c r="U43" i="8" s="1"/>
  <c r="P42" i="8"/>
  <c r="U42" i="8" s="1"/>
  <c r="P41" i="8"/>
  <c r="U41" i="8" s="1"/>
  <c r="P40" i="8"/>
  <c r="U40" i="8" s="1"/>
  <c r="P39" i="8"/>
  <c r="U39" i="8" s="1"/>
  <c r="P37" i="8"/>
  <c r="U37" i="8" s="1"/>
  <c r="P36" i="8"/>
  <c r="U36" i="8" s="1"/>
  <c r="P35" i="8"/>
  <c r="U35" i="8" s="1"/>
  <c r="P34" i="8"/>
  <c r="U34" i="8" s="1"/>
  <c r="P33" i="8"/>
  <c r="U33" i="8" s="1"/>
  <c r="P32" i="8"/>
  <c r="U32" i="8" s="1"/>
  <c r="P31" i="8"/>
  <c r="U31" i="8" s="1"/>
  <c r="P30" i="8"/>
  <c r="U30" i="8" s="1"/>
  <c r="P29" i="8"/>
  <c r="U29" i="8" s="1"/>
  <c r="P28" i="8"/>
  <c r="U28" i="8" s="1"/>
  <c r="P27" i="8"/>
  <c r="U27" i="8" s="1"/>
  <c r="P26" i="8"/>
  <c r="U26" i="8" s="1"/>
  <c r="P25" i="8"/>
  <c r="U25" i="8" s="1"/>
  <c r="P24" i="8"/>
  <c r="U24" i="8" s="1"/>
  <c r="P23" i="8"/>
  <c r="U23" i="8" s="1"/>
  <c r="P22" i="8"/>
  <c r="U22" i="8" s="1"/>
  <c r="P21" i="8"/>
  <c r="U21" i="8" s="1"/>
  <c r="P20" i="8"/>
  <c r="U20" i="8" s="1"/>
  <c r="P19" i="8"/>
  <c r="U19" i="8" s="1"/>
  <c r="P18" i="8"/>
  <c r="U18" i="8" s="1"/>
  <c r="P17" i="8"/>
  <c r="U17" i="8" s="1"/>
  <c r="P16" i="8"/>
  <c r="U16" i="8" s="1"/>
  <c r="P15" i="8"/>
  <c r="U15" i="8" s="1"/>
  <c r="P14" i="8"/>
  <c r="U14" i="8" s="1"/>
  <c r="P13" i="8"/>
  <c r="U13" i="8" s="1"/>
  <c r="P12" i="8"/>
  <c r="U12" i="8" s="1"/>
  <c r="P11" i="8"/>
  <c r="U11" i="8" s="1"/>
  <c r="P10" i="8"/>
  <c r="U10" i="8" s="1"/>
  <c r="P9" i="8"/>
  <c r="U9" i="8" s="1"/>
  <c r="P8" i="8"/>
  <c r="U8" i="8" s="1"/>
  <c r="P7" i="8"/>
  <c r="U7" i="8" s="1"/>
  <c r="P6" i="8"/>
  <c r="U6" i="8" s="1"/>
  <c r="AD87" i="8" l="1"/>
  <c r="AD106" i="8"/>
  <c r="AD45" i="8"/>
  <c r="AD54" i="8"/>
  <c r="AD43" i="8"/>
  <c r="AD74" i="8"/>
  <c r="AD34" i="8"/>
  <c r="AD15" i="8"/>
  <c r="AD61" i="8"/>
  <c r="AD23" i="8"/>
  <c r="AD27" i="8"/>
  <c r="AD67" i="8"/>
  <c r="AD82" i="8"/>
  <c r="P5" i="8"/>
  <c r="U5" i="8" s="1"/>
  <c r="AD68" i="8" l="1"/>
  <c r="AD47" i="8"/>
  <c r="AD48" i="8"/>
  <c r="AD41" i="8"/>
  <c r="AD62" i="8"/>
  <c r="AD14" i="8"/>
  <c r="AD22" i="8"/>
  <c r="AD88" i="8"/>
  <c r="AD46" i="8"/>
  <c r="AD21" i="8"/>
  <c r="AD42" i="8"/>
  <c r="AD26" i="8"/>
  <c r="AD24" i="8"/>
  <c r="AD86" i="8"/>
  <c r="AD6" i="8"/>
  <c r="AD66" i="8"/>
  <c r="AD81" i="8"/>
  <c r="AD94" i="8"/>
  <c r="AD28" i="8"/>
  <c r="AD70" i="8"/>
  <c r="AD114" i="8"/>
  <c r="AD50" i="8"/>
  <c r="AD8" i="8"/>
  <c r="AD7" i="8"/>
  <c r="AD38" i="8"/>
  <c r="AD90" i="8"/>
  <c r="AD35" i="8"/>
  <c r="AD101" i="8"/>
  <c r="AD33" i="8"/>
  <c r="AD25" i="8"/>
  <c r="AD100" i="8"/>
  <c r="AD13" i="8"/>
  <c r="AD113" i="8"/>
  <c r="AD5" i="8"/>
  <c r="AD80" i="8"/>
  <c r="AD97" i="8"/>
  <c r="AD17" i="8"/>
  <c r="AD10" i="8"/>
  <c r="AD37" i="8"/>
  <c r="AD72" i="8"/>
  <c r="AD9" i="8"/>
  <c r="AD77" i="8"/>
  <c r="AD52" i="8"/>
  <c r="AD32" i="8"/>
  <c r="AD99" i="8"/>
  <c r="AD69" i="8"/>
  <c r="AD12" i="8"/>
  <c r="AD104" i="8"/>
  <c r="AD79" i="8"/>
  <c r="AD92" i="8"/>
  <c r="AD84" i="8"/>
  <c r="AD59" i="8"/>
  <c r="AD20" i="8"/>
  <c r="AD30" i="8"/>
  <c r="AD60" i="8"/>
  <c r="AD40" i="8"/>
  <c r="AD29" i="8"/>
  <c r="AD91" i="8"/>
  <c r="AD44" i="8"/>
  <c r="AD19" i="8"/>
  <c r="AD76" i="8"/>
  <c r="AD89" i="8"/>
  <c r="AD56" i="8"/>
  <c r="AD49" i="8"/>
  <c r="AD39" i="8"/>
  <c r="AD71" i="8"/>
  <c r="AD57" i="8"/>
  <c r="AD16" i="8"/>
  <c r="AD64" i="8"/>
  <c r="AD96" i="8"/>
  <c r="AD51" i="8"/>
  <c r="AD36" i="8"/>
  <c r="AD31" i="8"/>
  <c r="AD112" i="8"/>
  <c r="AD98" i="8"/>
  <c r="AD11" i="8"/>
  <c r="AD111" i="8"/>
  <c r="AD83" i="8"/>
  <c r="AD78" i="8"/>
  <c r="AD93" i="8"/>
  <c r="AD105" i="8"/>
  <c r="AD63" i="8"/>
  <c r="AD58" i="8"/>
  <c r="AD95" i="8"/>
  <c r="AD73" i="8"/>
  <c r="AD85" i="8"/>
  <c r="AD18" i="8"/>
  <c r="AD75" i="8"/>
  <c r="AD53" i="8"/>
  <c r="AD65" i="8"/>
  <c r="AD55" i="8"/>
  <c r="AD103" i="8"/>
  <c r="AD102" i="8"/>
  <c r="AD107" i="8"/>
  <c r="AD110" i="8"/>
  <c r="AD109" i="8"/>
  <c r="AD108" i="8"/>
</calcChain>
</file>

<file path=xl/sharedStrings.xml><?xml version="1.0" encoding="utf-8"?>
<sst xmlns="http://schemas.openxmlformats.org/spreadsheetml/2006/main" count="1666" uniqueCount="188">
  <si>
    <t>-</t>
  </si>
  <si>
    <t>制御機器</t>
    <rPh sb="0" eb="2">
      <t>セイギョ</t>
    </rPh>
    <rPh sb="2" eb="4">
      <t>キキ</t>
    </rPh>
    <phoneticPr fontId="2"/>
  </si>
  <si>
    <t>塗装</t>
    <rPh sb="0" eb="2">
      <t>トソウ</t>
    </rPh>
    <phoneticPr fontId="2"/>
  </si>
  <si>
    <t>扉体構造部</t>
    <rPh sb="2" eb="4">
      <t>コウゾウ</t>
    </rPh>
    <rPh sb="4" eb="5">
      <t>ブ</t>
    </rPh>
    <phoneticPr fontId="2"/>
  </si>
  <si>
    <t>減速機</t>
    <rPh sb="0" eb="3">
      <t>ゲンソクキ</t>
    </rPh>
    <phoneticPr fontId="2"/>
  </si>
  <si>
    <t>発電機</t>
    <rPh sb="0" eb="3">
      <t>ハツデンキ</t>
    </rPh>
    <phoneticPr fontId="2"/>
  </si>
  <si>
    <t>備考</t>
    <rPh sb="0" eb="2">
      <t>ビコウ</t>
    </rPh>
    <phoneticPr fontId="2"/>
  </si>
  <si>
    <t>保全方式</t>
    <rPh sb="0" eb="2">
      <t>ホゼン</t>
    </rPh>
    <rPh sb="2" eb="4">
      <t>ホウシキ</t>
    </rPh>
    <phoneticPr fontId="2"/>
  </si>
  <si>
    <t>取替・更新までの年数</t>
    <rPh sb="0" eb="2">
      <t>トリカエ</t>
    </rPh>
    <rPh sb="3" eb="5">
      <t>コウシン</t>
    </rPh>
    <rPh sb="8" eb="10">
      <t>ネンスウ</t>
    </rPh>
    <phoneticPr fontId="2"/>
  </si>
  <si>
    <t>○</t>
  </si>
  <si>
    <t>-</t>
    <phoneticPr fontId="2"/>
  </si>
  <si>
    <t>No.1戸当り</t>
    <phoneticPr fontId="2"/>
  </si>
  <si>
    <t>△3</t>
  </si>
  <si>
    <t>△2</t>
  </si>
  <si>
    <t>△1</t>
  </si>
  <si>
    <t>⑬</t>
    <phoneticPr fontId="2"/>
  </si>
  <si>
    <t>⑭</t>
    <phoneticPr fontId="2"/>
  </si>
  <si>
    <t>⑮</t>
    <phoneticPr fontId="2"/>
  </si>
  <si>
    <t>⑯</t>
    <phoneticPr fontId="2"/>
  </si>
  <si>
    <t>⑰</t>
    <phoneticPr fontId="2"/>
  </si>
  <si>
    <t>⑱</t>
    <phoneticPr fontId="2"/>
  </si>
  <si>
    <t>⑲</t>
    <phoneticPr fontId="2"/>
  </si>
  <si>
    <t>⑳</t>
    <phoneticPr fontId="2"/>
  </si>
  <si>
    <t>㉑</t>
    <phoneticPr fontId="2"/>
  </si>
  <si>
    <t>㉒</t>
    <phoneticPr fontId="2"/>
  </si>
  <si>
    <t>㉓</t>
    <phoneticPr fontId="2"/>
  </si>
  <si>
    <t>㉔</t>
    <phoneticPr fontId="2"/>
  </si>
  <si>
    <t>㉕</t>
    <phoneticPr fontId="2"/>
  </si>
  <si>
    <t>㉘</t>
    <phoneticPr fontId="2"/>
  </si>
  <si>
    <t>㉙</t>
    <phoneticPr fontId="2"/>
  </si>
  <si>
    <t>㉛</t>
    <phoneticPr fontId="2"/>
  </si>
  <si>
    <t>㉜</t>
    <phoneticPr fontId="2"/>
  </si>
  <si>
    <t>㉝</t>
    <phoneticPr fontId="2"/>
  </si>
  <si>
    <t>㉞</t>
    <phoneticPr fontId="2"/>
  </si>
  <si>
    <t>㉟</t>
    <phoneticPr fontId="2"/>
  </si>
  <si>
    <t>㊱</t>
    <phoneticPr fontId="2"/>
  </si>
  <si>
    <t>㊴</t>
    <phoneticPr fontId="2"/>
  </si>
  <si>
    <t>㊵</t>
    <phoneticPr fontId="2"/>
  </si>
  <si>
    <t>㊶</t>
    <phoneticPr fontId="2"/>
  </si>
  <si>
    <t>㊷</t>
    <phoneticPr fontId="2"/>
  </si>
  <si>
    <t>㊸</t>
    <phoneticPr fontId="2"/>
  </si>
  <si>
    <t>装置・機器</t>
    <rPh sb="0" eb="2">
      <t>ソウチ</t>
    </rPh>
    <rPh sb="3" eb="5">
      <t>キキ</t>
    </rPh>
    <phoneticPr fontId="2"/>
  </si>
  <si>
    <t>機能的耐用限界評価</t>
    <rPh sb="0" eb="9">
      <t>キノウテキタイヨウゲンカイヒョウカ</t>
    </rPh>
    <phoneticPr fontId="2"/>
  </si>
  <si>
    <t>物理的耐用限界評価</t>
    <rPh sb="0" eb="9">
      <t>ブツリテキタイヨウゲンカイヒョウカ</t>
    </rPh>
    <phoneticPr fontId="2"/>
  </si>
  <si>
    <t>総合
評価</t>
    <rPh sb="0" eb="2">
      <t>ソウゴウ</t>
    </rPh>
    <rPh sb="3" eb="5">
      <t>ヒョウカ</t>
    </rPh>
    <phoneticPr fontId="2"/>
  </si>
  <si>
    <t>経過年数</t>
    <rPh sb="0" eb="4">
      <t>ケイカネンスウ</t>
    </rPh>
    <phoneticPr fontId="2"/>
  </si>
  <si>
    <t>影響度評価</t>
    <rPh sb="0" eb="5">
      <t>エイキョウドヒョウカ</t>
    </rPh>
    <phoneticPr fontId="2"/>
  </si>
  <si>
    <t>総合診断結果</t>
    <rPh sb="0" eb="6">
      <t>ソウゴウシンダンケッカ</t>
    </rPh>
    <phoneticPr fontId="2"/>
  </si>
  <si>
    <t>運転
操作</t>
    <rPh sb="0" eb="2">
      <t>ウンテン</t>
    </rPh>
    <rPh sb="3" eb="5">
      <t>ソウサ</t>
    </rPh>
    <phoneticPr fontId="2"/>
  </si>
  <si>
    <t>陳腐化</t>
    <rPh sb="0" eb="3">
      <t>チンプカ</t>
    </rPh>
    <phoneticPr fontId="2"/>
  </si>
  <si>
    <t>法令・技術基準との整合性</t>
    <rPh sb="0" eb="2">
      <t>ホウレイ</t>
    </rPh>
    <rPh sb="3" eb="7">
      <t>ギジュツキジュン</t>
    </rPh>
    <rPh sb="9" eb="12">
      <t>セイゴウセイ</t>
    </rPh>
    <phoneticPr fontId="2"/>
  </si>
  <si>
    <t>機能的評価</t>
    <rPh sb="0" eb="5">
      <t>キノウテキヒョウカ</t>
    </rPh>
    <phoneticPr fontId="2"/>
  </si>
  <si>
    <t>精密診断結果</t>
    <rPh sb="0" eb="6">
      <t>セイミツシンダンケッカ</t>
    </rPh>
    <phoneticPr fontId="2"/>
  </si>
  <si>
    <t>物理的評価</t>
    <rPh sb="0" eb="5">
      <t>ブツリテキヒョウカ</t>
    </rPh>
    <phoneticPr fontId="2"/>
  </si>
  <si>
    <t>総合
評価
反映</t>
    <rPh sb="0" eb="2">
      <t>ソウゴウ</t>
    </rPh>
    <rPh sb="3" eb="5">
      <t>ヒョウカ</t>
    </rPh>
    <rPh sb="6" eb="8">
      <t>ハンエイ</t>
    </rPh>
    <phoneticPr fontId="2"/>
  </si>
  <si>
    <t>重み
w2</t>
    <rPh sb="0" eb="1">
      <t>オモ</t>
    </rPh>
    <phoneticPr fontId="2"/>
  </si>
  <si>
    <t>重み
w3</t>
    <rPh sb="0" eb="1">
      <t>オモ</t>
    </rPh>
    <phoneticPr fontId="2"/>
  </si>
  <si>
    <t>措置
区分</t>
    <rPh sb="0" eb="2">
      <t>ソチ</t>
    </rPh>
    <rPh sb="3" eb="5">
      <t>クブン</t>
    </rPh>
    <phoneticPr fontId="2"/>
  </si>
  <si>
    <t>実施
時期</t>
    <rPh sb="0" eb="2">
      <t>ジッシ</t>
    </rPh>
    <rPh sb="3" eb="5">
      <t>ジキ</t>
    </rPh>
    <phoneticPr fontId="2"/>
  </si>
  <si>
    <t>欄番号</t>
    <rPh sb="0" eb="1">
      <t>ラン</t>
    </rPh>
    <rPh sb="1" eb="3">
      <t>バンゴウ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</si>
  <si>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</si>
  <si>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</si>
  <si>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</si>
  <si>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</si>
  <si>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</si>
  <si>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</si>
  <si>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</si>
  <si>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</si>
  <si>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</si>
  <si>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</si>
  <si>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</si>
  <si>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</si>
  <si>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㉖</t>
    <phoneticPr fontId="2"/>
  </si>
  <si>
    <t>㉗</t>
    <phoneticPr fontId="2"/>
  </si>
  <si>
    <t>㉚</t>
    <phoneticPr fontId="2"/>
  </si>
  <si>
    <t>No.1扉体（ローラーゲート）</t>
    <phoneticPr fontId="2"/>
  </si>
  <si>
    <t>状態監視</t>
    <rPh sb="0" eb="2">
      <t>ジョウタイ</t>
    </rPh>
    <rPh sb="2" eb="4">
      <t>カンシ</t>
    </rPh>
    <phoneticPr fontId="3"/>
  </si>
  <si>
    <t>支承部</t>
    <rPh sb="0" eb="1">
      <t>ササ</t>
    </rPh>
    <rPh sb="1" eb="2">
      <t>ウケタマワ</t>
    </rPh>
    <rPh sb="2" eb="3">
      <t>ブ</t>
    </rPh>
    <phoneticPr fontId="2"/>
  </si>
  <si>
    <t>扉体付シーブ</t>
    <rPh sb="0" eb="1">
      <t>トビラ</t>
    </rPh>
    <rPh sb="1" eb="2">
      <t>タイ</t>
    </rPh>
    <rPh sb="2" eb="3">
      <t>ツ</t>
    </rPh>
    <phoneticPr fontId="2"/>
  </si>
  <si>
    <t>事後保全</t>
    <rPh sb="0" eb="2">
      <t>ジゴ</t>
    </rPh>
    <rPh sb="2" eb="4">
      <t>ホゼン</t>
    </rPh>
    <phoneticPr fontId="3"/>
  </si>
  <si>
    <t>No.2扉体（ローラーゲート）</t>
    <phoneticPr fontId="2"/>
  </si>
  <si>
    <t>取外し戸当り</t>
    <rPh sb="0" eb="1">
      <t>ト</t>
    </rPh>
    <rPh sb="1" eb="2">
      <t>ハズ</t>
    </rPh>
    <phoneticPr fontId="2"/>
  </si>
  <si>
    <t>埋設部</t>
    <rPh sb="0" eb="2">
      <t>マイセツ</t>
    </rPh>
    <rPh sb="2" eb="3">
      <t>ブ</t>
    </rPh>
    <phoneticPr fontId="2"/>
  </si>
  <si>
    <t>No.2戸当り</t>
    <phoneticPr fontId="2"/>
  </si>
  <si>
    <t>No.1開閉装置（ワイヤロープウインチ式）</t>
    <rPh sb="4" eb="6">
      <t>カイヘイ</t>
    </rPh>
    <rPh sb="6" eb="8">
      <t>ソウチ</t>
    </rPh>
    <rPh sb="19" eb="20">
      <t>シキ</t>
    </rPh>
    <phoneticPr fontId="2"/>
  </si>
  <si>
    <t>構造体</t>
    <rPh sb="0" eb="3">
      <t>コウゾウタイ</t>
    </rPh>
    <phoneticPr fontId="2"/>
  </si>
  <si>
    <t>動力部</t>
    <rPh sb="0" eb="3">
      <t>ドウリョクブ</t>
    </rPh>
    <phoneticPr fontId="2"/>
  </si>
  <si>
    <t>減速部</t>
    <rPh sb="0" eb="2">
      <t>ゲンソク</t>
    </rPh>
    <rPh sb="2" eb="3">
      <t>ブ</t>
    </rPh>
    <phoneticPr fontId="2"/>
  </si>
  <si>
    <t>動力伝達部</t>
    <rPh sb="0" eb="2">
      <t>ドウリョク</t>
    </rPh>
    <rPh sb="2" eb="4">
      <t>デンタツ</t>
    </rPh>
    <rPh sb="4" eb="5">
      <t>ブ</t>
    </rPh>
    <phoneticPr fontId="2"/>
  </si>
  <si>
    <t>扉体駆動部</t>
    <rPh sb="0" eb="1">
      <t>トビラ</t>
    </rPh>
    <rPh sb="1" eb="2">
      <t>タイ</t>
    </rPh>
    <rPh sb="2" eb="4">
      <t>クドウ</t>
    </rPh>
    <rPh sb="4" eb="5">
      <t>ブ</t>
    </rPh>
    <phoneticPr fontId="2"/>
  </si>
  <si>
    <t>保護装置</t>
    <rPh sb="0" eb="2">
      <t>ホゴ</t>
    </rPh>
    <rPh sb="2" eb="4">
      <t>ソウチ</t>
    </rPh>
    <phoneticPr fontId="2"/>
  </si>
  <si>
    <t>開度計</t>
    <rPh sb="0" eb="1">
      <t>カイ</t>
    </rPh>
    <rPh sb="1" eb="2">
      <t>ド</t>
    </rPh>
    <rPh sb="2" eb="3">
      <t>ケイ</t>
    </rPh>
    <phoneticPr fontId="2"/>
  </si>
  <si>
    <t>No.2開閉装置（ワイヤロープウインチ式）</t>
    <rPh sb="4" eb="6">
      <t>カイヘイ</t>
    </rPh>
    <rPh sb="6" eb="8">
      <t>ソウチ</t>
    </rPh>
    <rPh sb="19" eb="20">
      <t>シキ</t>
    </rPh>
    <phoneticPr fontId="2"/>
  </si>
  <si>
    <t>機側操作盤</t>
    <rPh sb="0" eb="2">
      <t>キソク</t>
    </rPh>
    <rPh sb="2" eb="5">
      <t>ソウサバン</t>
    </rPh>
    <phoneticPr fontId="2"/>
  </si>
  <si>
    <t>水位計</t>
    <rPh sb="0" eb="3">
      <t>スイイケイ</t>
    </rPh>
    <phoneticPr fontId="2"/>
  </si>
  <si>
    <t>スキンプレート</t>
    <phoneticPr fontId="2"/>
  </si>
  <si>
    <t>シーブ</t>
    <phoneticPr fontId="2"/>
  </si>
  <si>
    <t>シーブ軸</t>
    <rPh sb="3" eb="4">
      <t>ジク</t>
    </rPh>
    <phoneticPr fontId="2"/>
  </si>
  <si>
    <t>軸受</t>
  </si>
  <si>
    <t>水密ゴム</t>
    <rPh sb="0" eb="2">
      <t>スイミツ</t>
    </rPh>
    <phoneticPr fontId="2"/>
  </si>
  <si>
    <t>水密ゴム押え板・ボルト</t>
    <rPh sb="0" eb="2">
      <t>スイミツ</t>
    </rPh>
    <rPh sb="4" eb="5">
      <t>オ</t>
    </rPh>
    <rPh sb="6" eb="7">
      <t>イタ</t>
    </rPh>
    <phoneticPr fontId="2"/>
  </si>
  <si>
    <t>状態監視</t>
  </si>
  <si>
    <t>主ローラレール</t>
    <rPh sb="0" eb="1">
      <t>シュ</t>
    </rPh>
    <phoneticPr fontId="2"/>
  </si>
  <si>
    <t>補助ローラレール</t>
    <rPh sb="0" eb="2">
      <t>ホジョ</t>
    </rPh>
    <phoneticPr fontId="2"/>
  </si>
  <si>
    <t>底部戸当り</t>
    <rPh sb="0" eb="2">
      <t>テイブ</t>
    </rPh>
    <rPh sb="2" eb="4">
      <t>トア</t>
    </rPh>
    <phoneticPr fontId="2"/>
  </si>
  <si>
    <t>側部戸当り</t>
    <rPh sb="0" eb="2">
      <t>ソクブ</t>
    </rPh>
    <rPh sb="2" eb="3">
      <t>ト</t>
    </rPh>
    <rPh sb="3" eb="4">
      <t>ア</t>
    </rPh>
    <phoneticPr fontId="2"/>
  </si>
  <si>
    <t>フレーム</t>
    <phoneticPr fontId="2"/>
  </si>
  <si>
    <t>主電動機</t>
    <rPh sb="0" eb="1">
      <t>シュ</t>
    </rPh>
    <rPh sb="1" eb="4">
      <t>デンドウキ</t>
    </rPh>
    <phoneticPr fontId="2"/>
  </si>
  <si>
    <t>急降下閉鎖装置</t>
    <rPh sb="0" eb="3">
      <t>キュウコウカ</t>
    </rPh>
    <rPh sb="3" eb="5">
      <t>ヘイサ</t>
    </rPh>
    <rPh sb="5" eb="7">
      <t>ソウチ</t>
    </rPh>
    <phoneticPr fontId="2"/>
  </si>
  <si>
    <t>ピニオン</t>
    <phoneticPr fontId="2"/>
  </si>
  <si>
    <t>ドラムギヤ</t>
    <phoneticPr fontId="2"/>
  </si>
  <si>
    <t>中間ギヤ</t>
    <rPh sb="0" eb="2">
      <t>チュウカン</t>
    </rPh>
    <phoneticPr fontId="2"/>
  </si>
  <si>
    <t>切替装置</t>
    <rPh sb="0" eb="2">
      <t>キリカエ</t>
    </rPh>
    <rPh sb="2" eb="4">
      <t>ソウチ</t>
    </rPh>
    <phoneticPr fontId="2"/>
  </si>
  <si>
    <t>軸</t>
    <rPh sb="0" eb="1">
      <t>ジク</t>
    </rPh>
    <phoneticPr fontId="2"/>
  </si>
  <si>
    <t>軸受</t>
    <rPh sb="0" eb="2">
      <t>ジクウ</t>
    </rPh>
    <phoneticPr fontId="2"/>
  </si>
  <si>
    <t>軸継手</t>
    <rPh sb="0" eb="1">
      <t>ジク</t>
    </rPh>
    <rPh sb="1" eb="2">
      <t>ツ</t>
    </rPh>
    <rPh sb="2" eb="3">
      <t>テ</t>
    </rPh>
    <phoneticPr fontId="2"/>
  </si>
  <si>
    <t>ドラム、軸</t>
    <rPh sb="4" eb="5">
      <t>ジク</t>
    </rPh>
    <phoneticPr fontId="2"/>
  </si>
  <si>
    <t>時間計画</t>
  </si>
  <si>
    <t>ワイヤロープ端末調整装置</t>
    <rPh sb="6" eb="8">
      <t>タンマツ</t>
    </rPh>
    <rPh sb="8" eb="10">
      <t>チョウセイ</t>
    </rPh>
    <rPh sb="10" eb="12">
      <t>ソウチ</t>
    </rPh>
    <phoneticPr fontId="2"/>
  </si>
  <si>
    <t>制限開閉器</t>
    <rPh sb="0" eb="2">
      <t>セイゲン</t>
    </rPh>
    <rPh sb="2" eb="5">
      <t>カイヘイキ</t>
    </rPh>
    <phoneticPr fontId="2"/>
  </si>
  <si>
    <t>リミットスイッチ</t>
    <phoneticPr fontId="2"/>
  </si>
  <si>
    <t>事後保全</t>
  </si>
  <si>
    <t>検出部</t>
    <rPh sb="0" eb="2">
      <t>ケンシュツ</t>
    </rPh>
    <rPh sb="2" eb="3">
      <t>ブ</t>
    </rPh>
    <phoneticPr fontId="2"/>
  </si>
  <si>
    <t>変換器</t>
    <rPh sb="0" eb="3">
      <t>ヘンカンキ</t>
    </rPh>
    <phoneticPr fontId="2"/>
  </si>
  <si>
    <t>水位計盤</t>
    <rPh sb="0" eb="3">
      <t>スイイケイ</t>
    </rPh>
    <rPh sb="3" eb="4">
      <t>バン</t>
    </rPh>
    <phoneticPr fontId="3"/>
  </si>
  <si>
    <t>電源設備</t>
    <rPh sb="0" eb="2">
      <t>デンゲン</t>
    </rPh>
    <rPh sb="2" eb="4">
      <t>セツビ</t>
    </rPh>
    <phoneticPr fontId="3"/>
  </si>
  <si>
    <t>付属設備</t>
    <rPh sb="0" eb="2">
      <t>フゾク</t>
    </rPh>
    <rPh sb="2" eb="4">
      <t>セツビ</t>
    </rPh>
    <phoneticPr fontId="3"/>
  </si>
  <si>
    <t>管理用階段</t>
    <rPh sb="0" eb="3">
      <t>カンリヨウ</t>
    </rPh>
    <rPh sb="3" eb="5">
      <t>カイダン</t>
    </rPh>
    <phoneticPr fontId="3"/>
  </si>
  <si>
    <t>管理階段</t>
    <rPh sb="0" eb="2">
      <t>カンリ</t>
    </rPh>
    <rPh sb="2" eb="4">
      <t>カイダン</t>
    </rPh>
    <phoneticPr fontId="3"/>
  </si>
  <si>
    <t>防護柵</t>
    <rPh sb="0" eb="3">
      <t>ボウゴサク</t>
    </rPh>
    <phoneticPr fontId="3"/>
  </si>
  <si>
    <t>△1</t>
    <phoneticPr fontId="2"/>
  </si>
  <si>
    <t>設置
年度</t>
  </si>
  <si>
    <t>評価
年度</t>
  </si>
  <si>
    <t>実施年度</t>
  </si>
  <si>
    <t>信頼性
Ｙｒ</t>
  </si>
  <si>
    <t>平均
Ｙｍ</t>
  </si>
  <si>
    <t>上限
1.3
Ｙｍ</t>
  </si>
  <si>
    <t>点検
結果</t>
  </si>
  <si>
    <t>経過
年数</t>
  </si>
  <si>
    <t>設置
条件
E1</t>
  </si>
  <si>
    <t>重み
w1</t>
  </si>
  <si>
    <t>故障
履歴
E2</t>
  </si>
  <si>
    <t>保全状況
E3</t>
  </si>
  <si>
    <t>影響度指数</t>
  </si>
  <si>
    <t>計測
ﾃﾞｰﾀ</t>
    <phoneticPr fontId="2"/>
  </si>
  <si>
    <t>ワイヤロープ</t>
    <phoneticPr fontId="2"/>
  </si>
  <si>
    <t>主桁、補助桁</t>
    <rPh sb="0" eb="1">
      <t>シュ</t>
    </rPh>
    <rPh sb="1" eb="2">
      <t>ケタ</t>
    </rPh>
    <rPh sb="3" eb="5">
      <t>ホジョ</t>
    </rPh>
    <rPh sb="5" eb="6">
      <t>ケタ</t>
    </rPh>
    <phoneticPr fontId="2"/>
  </si>
  <si>
    <t>主ローラ、軸、軸受</t>
    <rPh sb="0" eb="1">
      <t>シュ</t>
    </rPh>
    <rPh sb="5" eb="6">
      <t>ジク</t>
    </rPh>
    <rPh sb="7" eb="9">
      <t>ジクウ</t>
    </rPh>
    <phoneticPr fontId="2"/>
  </si>
  <si>
    <t>補助ローラ、軸、軸受</t>
    <rPh sb="0" eb="2">
      <t>ホジョ</t>
    </rPh>
    <rPh sb="6" eb="7">
      <t>ジク</t>
    </rPh>
    <rPh sb="8" eb="10">
      <t>ジクウ</t>
    </rPh>
    <phoneticPr fontId="2"/>
  </si>
  <si>
    <t>上部戸当り</t>
    <rPh sb="0" eb="1">
      <t>ウエ</t>
    </rPh>
    <rPh sb="2" eb="3">
      <t>ト</t>
    </rPh>
    <rPh sb="3" eb="4">
      <t>ア</t>
    </rPh>
    <phoneticPr fontId="2"/>
  </si>
  <si>
    <t>発電機盤</t>
    <rPh sb="0" eb="3">
      <t>ハツデンキ</t>
    </rPh>
    <rPh sb="3" eb="4">
      <t>バン</t>
    </rPh>
    <phoneticPr fontId="2"/>
  </si>
  <si>
    <t>発電設備</t>
    <rPh sb="0" eb="2">
      <t>ハツデン</t>
    </rPh>
    <rPh sb="2" eb="4">
      <t>セツビ</t>
    </rPh>
    <phoneticPr fontId="3"/>
  </si>
  <si>
    <t>機関</t>
    <rPh sb="0" eb="2">
      <t>キカン</t>
    </rPh>
    <phoneticPr fontId="2"/>
  </si>
  <si>
    <t>吊り金物</t>
    <rPh sb="0" eb="1">
      <t>ツリ</t>
    </rPh>
    <rPh sb="2" eb="4">
      <t>カナモノ</t>
    </rPh>
    <phoneticPr fontId="2"/>
  </si>
  <si>
    <t>不具合1</t>
    <rPh sb="0" eb="3">
      <t>フグアイ</t>
    </rPh>
    <phoneticPr fontId="2"/>
  </si>
  <si>
    <t>継続使用</t>
    <rPh sb="0" eb="2">
      <t>ケイゾク</t>
    </rPh>
    <rPh sb="2" eb="4">
      <t>シヨウ</t>
    </rPh>
    <phoneticPr fontId="2"/>
  </si>
  <si>
    <t>改造・機能追加</t>
    <rPh sb="0" eb="2">
      <t>カイゾウ</t>
    </rPh>
    <rPh sb="3" eb="5">
      <t>キノウ</t>
    </rPh>
    <rPh sb="5" eb="7">
      <t>ツイカ</t>
    </rPh>
    <phoneticPr fontId="2"/>
  </si>
  <si>
    <t>取替</t>
    <rPh sb="0" eb="2">
      <t>トリカエ</t>
    </rPh>
    <phoneticPr fontId="2"/>
  </si>
  <si>
    <t>分解整備</t>
    <rPh sb="0" eb="2">
      <t>ブンカイ</t>
    </rPh>
    <rPh sb="2" eb="4">
      <t>セイビ</t>
    </rPh>
    <phoneticPr fontId="2"/>
  </si>
  <si>
    <t>シーブ、シーブ軸、軸受</t>
    <rPh sb="7" eb="8">
      <t>ジク</t>
    </rPh>
    <rPh sb="9" eb="11">
      <t>ジクウ</t>
    </rPh>
    <phoneticPr fontId="2"/>
  </si>
  <si>
    <t>修繕</t>
    <rPh sb="0" eb="2">
      <t>シュウゼン</t>
    </rPh>
    <phoneticPr fontId="2"/>
  </si>
  <si>
    <t>更新</t>
  </si>
  <si>
    <t>取替</t>
  </si>
  <si>
    <t>修繕</t>
  </si>
  <si>
    <t>使用上限年度</t>
    <rPh sb="0" eb="2">
      <t>シヨウ</t>
    </rPh>
    <rPh sb="2" eb="4">
      <t>ジョウゲン</t>
    </rPh>
    <rPh sb="4" eb="6">
      <t>ネンド</t>
    </rPh>
    <phoneticPr fontId="2"/>
  </si>
  <si>
    <t>取替・更新実績</t>
    <rPh sb="0" eb="2">
      <t>トリカエ</t>
    </rPh>
    <rPh sb="3" eb="5">
      <t>コウシン</t>
    </rPh>
    <rPh sb="5" eb="7">
      <t>ジッセキ</t>
    </rPh>
    <phoneticPr fontId="2"/>
  </si>
  <si>
    <t>修繕・整備実績</t>
    <rPh sb="0" eb="2">
      <t>シュウゼン</t>
    </rPh>
    <rPh sb="3" eb="5">
      <t>セイビ</t>
    </rPh>
    <rPh sb="5" eb="7">
      <t>ジッセキ</t>
    </rPh>
    <phoneticPr fontId="2"/>
  </si>
  <si>
    <t>実施方法</t>
    <rPh sb="0" eb="2">
      <t>ジッシ</t>
    </rPh>
    <rPh sb="2" eb="4">
      <t>ホウホウ</t>
    </rPh>
    <phoneticPr fontId="2"/>
  </si>
  <si>
    <t>計画年度まで</t>
    <rPh sb="0" eb="2">
      <t>ケイカク</t>
    </rPh>
    <rPh sb="2" eb="4">
      <t>ネンド</t>
    </rPh>
    <phoneticPr fontId="2"/>
  </si>
  <si>
    <t>取替・更新
Ｙｐ</t>
    <rPh sb="0" eb="2">
      <t>トリカエ</t>
    </rPh>
    <rPh sb="3" eb="5">
      <t>コウシン</t>
    </rPh>
    <phoneticPr fontId="2"/>
  </si>
  <si>
    <t>取替・更新</t>
    <rPh sb="0" eb="2">
      <t>トリカエ</t>
    </rPh>
    <rPh sb="3" eb="5">
      <t>コウシン</t>
    </rPh>
    <phoneticPr fontId="2"/>
  </si>
  <si>
    <t>取替・更新計画年度</t>
    <rPh sb="0" eb="2">
      <t>トリカエ</t>
    </rPh>
    <rPh sb="3" eb="5">
      <t>コウシン</t>
    </rPh>
    <rPh sb="5" eb="7">
      <t>ケイカク</t>
    </rPh>
    <rPh sb="7" eb="9">
      <t>ネンド</t>
    </rPh>
    <phoneticPr fontId="2"/>
  </si>
  <si>
    <t>㊲</t>
    <phoneticPr fontId="2"/>
  </si>
  <si>
    <t>㊳</t>
    <phoneticPr fontId="2"/>
  </si>
  <si>
    <t>修繕・整備計画年度</t>
    <rPh sb="0" eb="2">
      <t>シュウゼン</t>
    </rPh>
    <rPh sb="3" eb="5">
      <t>セイビ</t>
    </rPh>
    <rPh sb="5" eb="7">
      <t>ケイカク</t>
    </rPh>
    <rPh sb="7" eb="9">
      <t>ネンド</t>
    </rPh>
    <phoneticPr fontId="2"/>
  </si>
  <si>
    <t>修繕・整備周期Ms</t>
    <rPh sb="0" eb="2">
      <t>シュウゼン</t>
    </rPh>
    <rPh sb="3" eb="5">
      <t>セイビ</t>
    </rPh>
    <phoneticPr fontId="2"/>
  </si>
  <si>
    <t>取替・更新周期Us</t>
    <rPh sb="0" eb="2">
      <t>トリカエ</t>
    </rPh>
    <rPh sb="3" eb="5">
      <t>コウシン</t>
    </rPh>
    <rPh sb="5" eb="7">
      <t>シュウキ</t>
    </rPh>
    <phoneticPr fontId="2"/>
  </si>
  <si>
    <t>取替・更新の平均値</t>
    <rPh sb="0" eb="2">
      <t>トリカエ</t>
    </rPh>
    <rPh sb="3" eb="5">
      <t>コウシン</t>
    </rPh>
    <rPh sb="6" eb="9">
      <t>ヘイキンチ</t>
    </rPh>
    <phoneticPr fontId="2"/>
  </si>
  <si>
    <t xml:space="preserve">修繕・整備
Ｙｐ
</t>
    <rPh sb="0" eb="2">
      <t>シュウゼン</t>
    </rPh>
    <rPh sb="3" eb="5">
      <t>セイビ</t>
    </rPh>
    <phoneticPr fontId="2"/>
  </si>
  <si>
    <t>修繕・整備までの年数</t>
    <rPh sb="0" eb="2">
      <t>シュウゼン</t>
    </rPh>
    <rPh sb="3" eb="5">
      <t>セイビ</t>
    </rPh>
    <rPh sb="8" eb="10">
      <t>ネンスウ</t>
    </rPh>
    <phoneticPr fontId="2"/>
  </si>
  <si>
    <t>修繕・整備</t>
    <rPh sb="0" eb="2">
      <t>シュウゼン</t>
    </rPh>
    <rPh sb="3" eb="5">
      <t>セイビ</t>
    </rPh>
    <phoneticPr fontId="2"/>
  </si>
  <si>
    <t>水密ゴム</t>
    <phoneticPr fontId="2"/>
  </si>
  <si>
    <t>遠方・中央操作盤</t>
    <rPh sb="0" eb="2">
      <t>エンポウ</t>
    </rPh>
    <rPh sb="3" eb="5">
      <t>チュウオウ</t>
    </rPh>
    <rPh sb="5" eb="8">
      <t>ソウサバン</t>
    </rPh>
    <phoneticPr fontId="3"/>
  </si>
  <si>
    <t>修繕・整備、取替・更新年数等</t>
    <rPh sb="0" eb="2">
      <t>シュウゼン</t>
    </rPh>
    <rPh sb="3" eb="5">
      <t>セイビ</t>
    </rPh>
    <rPh sb="13" eb="14">
      <t>トウ</t>
    </rPh>
    <phoneticPr fontId="2"/>
  </si>
  <si>
    <t>修繕・整備の平均値</t>
    <rPh sb="0" eb="2">
      <t>シュウゼン</t>
    </rPh>
    <rPh sb="3" eb="5">
      <t>セイビ</t>
    </rPh>
    <rPh sb="6" eb="9">
      <t>ヘイキンチ</t>
    </rPh>
    <phoneticPr fontId="2"/>
  </si>
  <si>
    <t>定期整備等周期</t>
    <rPh sb="0" eb="2">
      <t>テイキ</t>
    </rPh>
    <rPh sb="2" eb="4">
      <t>セイビ</t>
    </rPh>
    <rPh sb="4" eb="5">
      <t>トウ</t>
    </rPh>
    <rPh sb="5" eb="7">
      <t>シュウキ</t>
    </rPh>
    <phoneticPr fontId="2"/>
  </si>
  <si>
    <t>最終
取替
・更新
年度</t>
    <rPh sb="7" eb="9">
      <t>コウシン</t>
    </rPh>
    <phoneticPr fontId="2"/>
  </si>
  <si>
    <t>最終
修繕
・整備
年度</t>
    <rPh sb="3" eb="5">
      <t>シュウゼン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</si>
</sst>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_ "/>
    <numFmt numFmtId="178" formatCode="0.0_ "/>
    <numFmt numFmtId="179" formatCode="0_);[Red]\(0\)"/>
  </numFmts>
  <fonts count="1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1"/>
      <color rgb="FF00B05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177" fontId="7" fillId="2" borderId="0" xfId="0" applyNumberFormat="1" applyFont="1" applyFill="1">
      <alignment vertical="center"/>
    </xf>
    <xf numFmtId="177" fontId="7" fillId="2" borderId="0" xfId="0" applyNumberFormat="1" applyFont="1" applyFill="1" applyAlignment="1">
      <alignment horizontal="center" vertical="center"/>
    </xf>
    <xf numFmtId="177" fontId="7" fillId="2" borderId="0" xfId="0" applyNumberFormat="1" applyFont="1" applyFill="1" applyAlignment="1">
      <alignment horizontal="center" vertical="center" shrinkToFit="1"/>
    </xf>
    <xf numFmtId="177" fontId="8" fillId="2" borderId="0" xfId="0" applyNumberFormat="1" applyFont="1" applyFill="1" applyAlignment="1">
      <alignment horizontal="center" vertical="center"/>
    </xf>
    <xf numFmtId="177" fontId="9" fillId="2" borderId="0" xfId="0" applyNumberFormat="1" applyFont="1" applyFill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/>
    </xf>
    <xf numFmtId="177" fontId="7" fillId="0" borderId="0" xfId="0" applyNumberFormat="1" applyFont="1">
      <alignment vertical="center"/>
    </xf>
    <xf numFmtId="0" fontId="6" fillId="0" borderId="10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177" fontId="5" fillId="0" borderId="1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shrinkToFit="1"/>
    </xf>
    <xf numFmtId="178" fontId="5" fillId="0" borderId="1" xfId="0" applyNumberFormat="1" applyFont="1" applyBorder="1" applyAlignment="1">
      <alignment horizontal="center" vertical="center" shrinkToFit="1"/>
    </xf>
    <xf numFmtId="177" fontId="5" fillId="0" borderId="7" xfId="0" applyNumberFormat="1" applyFont="1" applyBorder="1" applyAlignment="1">
      <alignment horizontal="center" vertical="top" wrapText="1"/>
    </xf>
    <xf numFmtId="177" fontId="5" fillId="0" borderId="1" xfId="6" applyNumberFormat="1" applyFont="1" applyFill="1" applyBorder="1" applyAlignment="1">
      <alignment horizontal="center" vertical="center" shrinkToFit="1"/>
    </xf>
    <xf numFmtId="177" fontId="12" fillId="3" borderId="1" xfId="0" applyNumberFormat="1" applyFont="1" applyFill="1" applyBorder="1" applyAlignment="1">
      <alignment horizontal="center" vertical="center" wrapText="1"/>
    </xf>
    <xf numFmtId="177" fontId="12" fillId="3" borderId="1" xfId="0" applyNumberFormat="1" applyFont="1" applyFill="1" applyBorder="1" applyAlignment="1">
      <alignment horizontal="center" vertical="center" wrapText="1" shrinkToFit="1"/>
    </xf>
    <xf numFmtId="0" fontId="13" fillId="3" borderId="1" xfId="0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76" fontId="12" fillId="3" borderId="7" xfId="0" applyNumberFormat="1" applyFont="1" applyFill="1" applyBorder="1" applyAlignment="1">
      <alignment horizontal="center" vertical="center" wrapText="1"/>
    </xf>
    <xf numFmtId="177" fontId="12" fillId="3" borderId="14" xfId="0" applyNumberFormat="1" applyFont="1" applyFill="1" applyBorder="1" applyAlignment="1">
      <alignment vertical="center" shrinkToFit="1"/>
    </xf>
    <xf numFmtId="0" fontId="10" fillId="0" borderId="2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177" fontId="14" fillId="2" borderId="1" xfId="0" applyNumberFormat="1" applyFont="1" applyFill="1" applyBorder="1">
      <alignment vertical="center"/>
    </xf>
    <xf numFmtId="177" fontId="15" fillId="2" borderId="1" xfId="0" applyNumberFormat="1" applyFont="1" applyFill="1" applyBorder="1" applyAlignment="1">
      <alignment horizontal="center" vertical="center" shrinkToFit="1"/>
    </xf>
    <xf numFmtId="177" fontId="15" fillId="2" borderId="1" xfId="0" applyNumberFormat="1" applyFont="1" applyFill="1" applyBorder="1" applyAlignment="1">
      <alignment horizontal="center" vertical="center" wrapText="1" shrinkToFit="1"/>
    </xf>
    <xf numFmtId="177" fontId="15" fillId="2" borderId="0" xfId="0" applyNumberFormat="1" applyFont="1" applyFill="1" applyAlignment="1">
      <alignment vertical="center" wrapText="1"/>
    </xf>
    <xf numFmtId="0" fontId="6" fillId="0" borderId="13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top" shrinkToFit="1"/>
    </xf>
    <xf numFmtId="0" fontId="5" fillId="0" borderId="7" xfId="0" applyFont="1" applyBorder="1" applyAlignment="1">
      <alignment horizontal="left" vertical="top" shrinkToFit="1"/>
    </xf>
    <xf numFmtId="177" fontId="5" fillId="0" borderId="1" xfId="6" applyNumberFormat="1" applyFont="1" applyFill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top" shrinkToFit="1"/>
    </xf>
    <xf numFmtId="0" fontId="5" fillId="0" borderId="9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top" shrinkToFit="1"/>
    </xf>
    <xf numFmtId="0" fontId="5" fillId="0" borderId="7" xfId="0" applyFont="1" applyBorder="1" applyAlignment="1">
      <alignment horizontal="left" vertical="top"/>
    </xf>
    <xf numFmtId="0" fontId="5" fillId="0" borderId="5" xfId="0" applyFont="1" applyBorder="1" applyAlignment="1">
      <alignment vertical="top" wrapText="1"/>
    </xf>
    <xf numFmtId="0" fontId="5" fillId="0" borderId="2" xfId="0" applyFont="1" applyBorder="1" applyAlignment="1">
      <alignment vertical="center" wrapText="1"/>
    </xf>
    <xf numFmtId="0" fontId="5" fillId="0" borderId="10" xfId="0" applyFont="1" applyBorder="1">
      <alignment vertical="center"/>
    </xf>
    <xf numFmtId="0" fontId="5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179" fontId="5" fillId="0" borderId="7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177" fontId="10" fillId="0" borderId="7" xfId="0" applyNumberFormat="1" applyFont="1" applyBorder="1" applyAlignment="1">
      <alignment horizontal="center" vertical="center" wrapText="1"/>
    </xf>
    <xf numFmtId="177" fontId="15" fillId="2" borderId="5" xfId="0" applyNumberFormat="1" applyFont="1" applyFill="1" applyBorder="1" applyAlignment="1">
      <alignment horizontal="center" vertical="center" wrapText="1" shrinkToFit="1"/>
    </xf>
    <xf numFmtId="177" fontId="5" fillId="0" borderId="1" xfId="0" applyNumberFormat="1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38" fontId="5" fillId="4" borderId="1" xfId="6" applyFont="1" applyFill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 shrinkToFit="1"/>
    </xf>
    <xf numFmtId="179" fontId="5" fillId="0" borderId="7" xfId="0" applyNumberFormat="1" applyFont="1" applyBorder="1" applyAlignment="1">
      <alignment horizontal="center" vertical="center" shrinkToFit="1"/>
    </xf>
    <xf numFmtId="177" fontId="15" fillId="2" borderId="11" xfId="0" applyNumberFormat="1" applyFont="1" applyFill="1" applyBorder="1" applyAlignment="1">
      <alignment horizontal="center" vertical="center" shrinkToFit="1"/>
    </xf>
    <xf numFmtId="179" fontId="10" fillId="0" borderId="1" xfId="0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top" shrinkToFit="1"/>
    </xf>
    <xf numFmtId="0" fontId="5" fillId="0" borderId="1" xfId="0" applyFont="1" applyBorder="1" applyAlignment="1">
      <alignment horizontal="left" vertical="top" shrinkToFit="1"/>
    </xf>
    <xf numFmtId="0" fontId="5" fillId="0" borderId="2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top"/>
    </xf>
    <xf numFmtId="0" fontId="5" fillId="0" borderId="6" xfId="0" applyFont="1" applyBorder="1" applyAlignment="1">
      <alignment vertical="top" shrinkToFit="1"/>
    </xf>
    <xf numFmtId="0" fontId="5" fillId="0" borderId="7" xfId="0" applyFont="1" applyBorder="1" applyAlignment="1">
      <alignment vertical="top" shrinkToFit="1"/>
    </xf>
    <xf numFmtId="0" fontId="5" fillId="0" borderId="9" xfId="0" applyFont="1" applyBorder="1" applyAlignment="1">
      <alignment horizontal="left" vertical="top" shrinkToFit="1"/>
    </xf>
    <xf numFmtId="0" fontId="5" fillId="0" borderId="5" xfId="0" applyFont="1" applyBorder="1" applyAlignment="1">
      <alignment vertical="top" wrapText="1" shrinkToFit="1"/>
    </xf>
    <xf numFmtId="0" fontId="5" fillId="0" borderId="2" xfId="0" applyFont="1" applyBorder="1" applyAlignment="1">
      <alignment vertical="top"/>
    </xf>
    <xf numFmtId="0" fontId="5" fillId="0" borderId="6" xfId="0" applyFont="1" applyBorder="1" applyAlignment="1">
      <alignment vertical="top" wrapText="1" shrinkToFit="1"/>
    </xf>
    <xf numFmtId="0" fontId="5" fillId="0" borderId="11" xfId="0" applyFont="1" applyBorder="1" applyAlignment="1">
      <alignment vertical="top" shrinkToFit="1"/>
    </xf>
    <xf numFmtId="0" fontId="5" fillId="0" borderId="7" xfId="0" applyFont="1" applyBorder="1" applyAlignment="1">
      <alignment vertical="top" wrapText="1" shrinkToFit="1"/>
    </xf>
    <xf numFmtId="0" fontId="5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shrinkToFit="1"/>
    </xf>
    <xf numFmtId="0" fontId="5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7" xfId="0" applyFont="1" applyBorder="1" applyAlignment="1">
      <alignment vertical="top" wrapText="1"/>
    </xf>
    <xf numFmtId="0" fontId="5" fillId="0" borderId="3" xfId="0" applyFont="1" applyBorder="1" applyAlignment="1">
      <alignment vertical="center" wrapText="1"/>
    </xf>
    <xf numFmtId="0" fontId="5" fillId="0" borderId="11" xfId="0" applyFont="1" applyBorder="1">
      <alignment vertical="center"/>
    </xf>
    <xf numFmtId="179" fontId="10" fillId="0" borderId="7" xfId="0" applyNumberFormat="1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179" fontId="10" fillId="0" borderId="1" xfId="0" applyNumberFormat="1" applyFont="1" applyBorder="1" applyAlignment="1">
      <alignment horizontal="center" vertical="center"/>
    </xf>
    <xf numFmtId="177" fontId="15" fillId="2" borderId="1" xfId="0" applyNumberFormat="1" applyFont="1" applyFill="1" applyBorder="1" applyAlignment="1">
      <alignment vertical="center" wrapText="1" shrinkToFit="1"/>
    </xf>
    <xf numFmtId="177" fontId="7" fillId="0" borderId="6" xfId="0" applyNumberFormat="1" applyFont="1" applyBorder="1">
      <alignment vertical="center"/>
    </xf>
    <xf numFmtId="177" fontId="15" fillId="2" borderId="0" xfId="0" applyNumberFormat="1" applyFont="1" applyFill="1" applyAlignment="1">
      <alignment vertical="center" wrapText="1" shrinkToFit="1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177" fontId="5" fillId="0" borderId="0" xfId="6" applyNumberFormat="1" applyFont="1" applyFill="1" applyBorder="1" applyAlignment="1">
      <alignment horizontal="left" vertical="center" shrinkToFit="1"/>
    </xf>
    <xf numFmtId="177" fontId="5" fillId="0" borderId="0" xfId="6" applyNumberFormat="1" applyFont="1" applyFill="1" applyBorder="1" applyAlignment="1">
      <alignment horizontal="center" vertical="center" shrinkToFit="1"/>
    </xf>
    <xf numFmtId="177" fontId="12" fillId="0" borderId="0" xfId="0" applyNumberFormat="1" applyFont="1" applyAlignment="1">
      <alignment horizontal="center" vertical="center" shrinkToFit="1"/>
    </xf>
    <xf numFmtId="177" fontId="4" fillId="3" borderId="1" xfId="0" applyNumberFormat="1" applyFont="1" applyFill="1" applyBorder="1" applyAlignment="1">
      <alignment horizontal="center" vertical="center" wrapText="1"/>
    </xf>
    <xf numFmtId="177" fontId="4" fillId="5" borderId="7" xfId="0" applyNumberFormat="1" applyFont="1" applyFill="1" applyBorder="1" applyAlignment="1">
      <alignment horizontal="center" vertical="center" wrapText="1" shrinkToFit="1"/>
    </xf>
    <xf numFmtId="177" fontId="4" fillId="5" borderId="7" xfId="0" applyNumberFormat="1" applyFont="1" applyFill="1" applyBorder="1" applyAlignment="1">
      <alignment horizontal="center" vertical="center" wrapText="1"/>
    </xf>
    <xf numFmtId="177" fontId="4" fillId="5" borderId="3" xfId="0" applyNumberFormat="1" applyFont="1" applyFill="1" applyBorder="1" applyAlignment="1">
      <alignment horizontal="center" vertical="center" wrapText="1"/>
    </xf>
    <xf numFmtId="177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177" fontId="12" fillId="3" borderId="1" xfId="0" applyNumberFormat="1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 wrapText="1"/>
    </xf>
    <xf numFmtId="177" fontId="12" fillId="3" borderId="1" xfId="0" applyNumberFormat="1" applyFont="1" applyFill="1" applyBorder="1" applyAlignment="1">
      <alignment horizontal="center" vertical="center" shrinkToFit="1"/>
    </xf>
    <xf numFmtId="177" fontId="13" fillId="3" borderId="11" xfId="0" applyNumberFormat="1" applyFont="1" applyFill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177" fontId="4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18" fillId="5" borderId="7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177" fontId="4" fillId="5" borderId="1" xfId="0" applyNumberFormat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77" fontId="12" fillId="5" borderId="1" xfId="0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177" fontId="4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18" fillId="5" borderId="9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 shrinkToFit="1"/>
    </xf>
    <xf numFmtId="177" fontId="16" fillId="3" borderId="1" xfId="0" applyNumberFormat="1" applyFont="1" applyFill="1" applyBorder="1" applyAlignment="1">
      <alignment horizontal="center" vertical="center" shrinkToFit="1"/>
    </xf>
    <xf numFmtId="177" fontId="12" fillId="3" borderId="11" xfId="0" applyNumberFormat="1" applyFont="1" applyFill="1" applyBorder="1" applyAlignment="1">
      <alignment horizontal="center" vertical="center" shrinkToFit="1"/>
    </xf>
    <xf numFmtId="177" fontId="12" fillId="3" borderId="9" xfId="0" applyNumberFormat="1" applyFont="1" applyFill="1" applyBorder="1" applyAlignment="1">
      <alignment horizontal="center" vertical="center" shrinkToFit="1"/>
    </xf>
  </cellXfs>
  <cellStyles count="7">
    <cellStyle name="パーセント 2" xfId="1" xr:uid="{00000000-0005-0000-0000-000000000000}"/>
    <cellStyle name="パーセント 3" xfId="2" xr:uid="{00000000-0005-0000-0000-000001000000}"/>
    <cellStyle name="桁区切り" xfId="6" builtinId="6"/>
    <cellStyle name="標準" xfId="0" builtinId="0"/>
    <cellStyle name="標準 2" xfId="3" xr:uid="{00000000-0005-0000-0000-000004000000}"/>
    <cellStyle name="標準 3" xfId="4" xr:uid="{00000000-0005-0000-0000-000005000000}"/>
    <cellStyle name="標準 4" xfId="5" xr:uid="{00000000-0005-0000-0000-000006000000}"/>
  </cellStyles>
  <dxfs count="0"/>
  <tableStyles count="0" defaultTableStyle="TableStyleMedium9" defaultPivotStyle="PivotStyleLight16"/>
  <colors>
    <mruColors>
      <color rgb="FFCCFFCC"/>
      <color rgb="FFFFFFCC"/>
      <color rgb="FFFFCCFF"/>
      <color rgb="FF66FF33"/>
      <color rgb="FFFF66FF"/>
      <color rgb="FF0000FF"/>
      <color rgb="FF00FFFF"/>
      <color rgb="FF66CCFF"/>
      <color rgb="FF0066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47626</xdr:rowOff>
    </xdr:from>
    <xdr:to>
      <xdr:col>21</xdr:col>
      <xdr:colOff>38100</xdr:colOff>
      <xdr:row>0</xdr:row>
      <xdr:rowOff>371476</xdr:rowOff>
    </xdr:to>
    <xdr:sp macro="" textlink="">
      <xdr:nvSpPr>
        <xdr:cNvPr id="6" name="タイトル 8">
          <a:extLst>
            <a:ext uri="{FF2B5EF4-FFF2-40B4-BE49-F238E27FC236}">
              <a16:creationId xmlns:a16="http://schemas.microsoft.com/office/drawing/2014/main" id="{E7BC54D2-0443-A325-DDE5-82847727C543}"/>
            </a:ext>
          </a:extLst>
        </xdr:cNvPr>
        <xdr:cNvSpPr>
          <a:spLocks noGrp="1"/>
        </xdr:cNvSpPr>
      </xdr:nvSpPr>
      <xdr:spPr bwMode="auto">
        <a:xfrm>
          <a:off x="0" y="47626"/>
          <a:ext cx="130968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</a:bodyPr>
        <a:lstStyle>
          <a:lvl1pPr algn="l" rtl="0" eaLnBrk="1" fontAlgn="base" hangingPunct="1">
            <a:spcBef>
              <a:spcPct val="0"/>
            </a:spcBef>
            <a:spcAft>
              <a:spcPct val="0"/>
            </a:spcAft>
            <a:defRPr kumimoji="1" sz="2800">
              <a:solidFill>
                <a:srgbClr val="4087C8"/>
              </a:solidFill>
              <a:latin typeface="+mj-lt"/>
              <a:ea typeface="+mj-ea"/>
              <a:cs typeface="+mj-cs"/>
            </a:defRPr>
          </a:lvl1pPr>
          <a:lvl2pPr algn="l" rtl="0" eaLnBrk="1" fontAlgn="base" hangingPunct="1">
            <a:spcBef>
              <a:spcPct val="0"/>
            </a:spcBef>
            <a:spcAft>
              <a:spcPct val="0"/>
            </a:spcAft>
            <a:defRPr kumimoji="1" sz="2800">
              <a:solidFill>
                <a:srgbClr val="4087C8"/>
              </a:solidFill>
              <a:latin typeface="HGP創英角ｺﾞｼｯｸUB" pitchFamily="50" charset="-128"/>
              <a:ea typeface="HGP創英角ｺﾞｼｯｸUB" pitchFamily="50" charset="-128"/>
            </a:defRPr>
          </a:lvl2pPr>
          <a:lvl3pPr algn="l" rtl="0" eaLnBrk="1" fontAlgn="base" hangingPunct="1">
            <a:spcBef>
              <a:spcPct val="0"/>
            </a:spcBef>
            <a:spcAft>
              <a:spcPct val="0"/>
            </a:spcAft>
            <a:defRPr kumimoji="1" sz="2800">
              <a:solidFill>
                <a:srgbClr val="4087C8"/>
              </a:solidFill>
              <a:latin typeface="HGP創英角ｺﾞｼｯｸUB" pitchFamily="50" charset="-128"/>
              <a:ea typeface="HGP創英角ｺﾞｼｯｸUB" pitchFamily="50" charset="-128"/>
            </a:defRPr>
          </a:lvl3pPr>
          <a:lvl4pPr algn="l" rtl="0" eaLnBrk="1" fontAlgn="base" hangingPunct="1">
            <a:spcBef>
              <a:spcPct val="0"/>
            </a:spcBef>
            <a:spcAft>
              <a:spcPct val="0"/>
            </a:spcAft>
            <a:defRPr kumimoji="1" sz="2800">
              <a:solidFill>
                <a:srgbClr val="4087C8"/>
              </a:solidFill>
              <a:latin typeface="HGP創英角ｺﾞｼｯｸUB" pitchFamily="50" charset="-128"/>
              <a:ea typeface="HGP創英角ｺﾞｼｯｸUB" pitchFamily="50" charset="-128"/>
            </a:defRPr>
          </a:lvl4pPr>
          <a:lvl5pPr algn="l" rtl="0" eaLnBrk="1" fontAlgn="base" hangingPunct="1">
            <a:spcBef>
              <a:spcPct val="0"/>
            </a:spcBef>
            <a:spcAft>
              <a:spcPct val="0"/>
            </a:spcAft>
            <a:defRPr kumimoji="1" sz="2800">
              <a:solidFill>
                <a:srgbClr val="4087C8"/>
              </a:solidFill>
              <a:latin typeface="HGP創英角ｺﾞｼｯｸUB" pitchFamily="50" charset="-128"/>
              <a:ea typeface="HGP創英角ｺﾞｼｯｸUB" pitchFamily="50" charset="-128"/>
            </a:defRPr>
          </a:lvl5pPr>
          <a:lvl6pPr marL="457200" algn="l" rtl="0" eaLnBrk="1" fontAlgn="base" hangingPunct="1">
            <a:spcBef>
              <a:spcPct val="0"/>
            </a:spcBef>
            <a:spcAft>
              <a:spcPct val="0"/>
            </a:spcAft>
            <a:defRPr kumimoji="1" sz="2800">
              <a:solidFill>
                <a:srgbClr val="4087C8"/>
              </a:solidFill>
              <a:latin typeface="HGP創英角ｺﾞｼｯｸUB" pitchFamily="50" charset="-128"/>
              <a:ea typeface="HGP創英角ｺﾞｼｯｸUB" pitchFamily="50" charset="-128"/>
            </a:defRPr>
          </a:lvl6pPr>
          <a:lvl7pPr marL="914400" algn="l" rtl="0" eaLnBrk="1" fontAlgn="base" hangingPunct="1">
            <a:spcBef>
              <a:spcPct val="0"/>
            </a:spcBef>
            <a:spcAft>
              <a:spcPct val="0"/>
            </a:spcAft>
            <a:defRPr kumimoji="1" sz="2800">
              <a:solidFill>
                <a:srgbClr val="4087C8"/>
              </a:solidFill>
              <a:latin typeface="HGP創英角ｺﾞｼｯｸUB" pitchFamily="50" charset="-128"/>
              <a:ea typeface="HGP創英角ｺﾞｼｯｸUB" pitchFamily="50" charset="-128"/>
            </a:defRPr>
          </a:lvl7pPr>
          <a:lvl8pPr marL="1371600" algn="l" rtl="0" eaLnBrk="1" fontAlgn="base" hangingPunct="1">
            <a:spcBef>
              <a:spcPct val="0"/>
            </a:spcBef>
            <a:spcAft>
              <a:spcPct val="0"/>
            </a:spcAft>
            <a:defRPr kumimoji="1" sz="2800">
              <a:solidFill>
                <a:srgbClr val="4087C8"/>
              </a:solidFill>
              <a:latin typeface="HGP創英角ｺﾞｼｯｸUB" pitchFamily="50" charset="-128"/>
              <a:ea typeface="HGP創英角ｺﾞｼｯｸUB" pitchFamily="50" charset="-128"/>
            </a:defRPr>
          </a:lvl8pPr>
          <a:lvl9pPr marL="1828800" algn="l" rtl="0" eaLnBrk="1" fontAlgn="base" hangingPunct="1">
            <a:spcBef>
              <a:spcPct val="0"/>
            </a:spcBef>
            <a:spcAft>
              <a:spcPct val="0"/>
            </a:spcAft>
            <a:defRPr kumimoji="1" sz="2800">
              <a:solidFill>
                <a:srgbClr val="4087C8"/>
              </a:solidFill>
              <a:latin typeface="HGP創英角ｺﾞｼｯｸUB" pitchFamily="50" charset="-128"/>
              <a:ea typeface="HGP創英角ｺﾞｼｯｸUB" pitchFamily="50" charset="-128"/>
            </a:defRPr>
          </a:lvl9pPr>
        </a:lstStyle>
        <a:p>
          <a:r>
            <a:rPr kumimoji="1" lang="ja-JP" altLang="en-US" sz="2400">
              <a:solidFill>
                <a:schemeClr val="tx1"/>
              </a:solidFill>
              <a:latin typeface="+mn-ea"/>
              <a:ea typeface="+mn-ea"/>
            </a:rPr>
            <a:t>別表－１　○○水門ゲート設備　総合診断評価シート</a:t>
          </a:r>
        </a:p>
      </xdr:txBody>
    </xdr:sp>
    <xdr:clientData/>
  </xdr:twoCellAnchor>
  <xdr:twoCellAnchor>
    <xdr:from>
      <xdr:col>21</xdr:col>
      <xdr:colOff>47625</xdr:colOff>
      <xdr:row>0</xdr:row>
      <xdr:rowOff>19050</xdr:rowOff>
    </xdr:from>
    <xdr:to>
      <xdr:col>29</xdr:col>
      <xdr:colOff>352425</xdr:colOff>
      <xdr:row>0</xdr:row>
      <xdr:rowOff>466725</xdr:rowOff>
    </xdr:to>
    <xdr:sp macro="" textlink="">
      <xdr:nvSpPr>
        <xdr:cNvPr id="4" name="テキスト ボックス 2">
          <a:extLst>
            <a:ext uri="{FF2B5EF4-FFF2-40B4-BE49-F238E27FC236}">
              <a16:creationId xmlns:a16="http://schemas.microsoft.com/office/drawing/2014/main" id="{F9C36F3A-1FE5-4E83-8BDA-6FBF660F83FA}"/>
            </a:ext>
          </a:extLst>
        </xdr:cNvPr>
        <xdr:cNvSpPr txBox="1">
          <a:spLocks noChangeArrowheads="1"/>
        </xdr:cNvSpPr>
      </xdr:nvSpPr>
      <xdr:spPr bwMode="auto">
        <a:xfrm>
          <a:off x="13106400" y="19050"/>
          <a:ext cx="4800600" cy="447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/>
          <a:r>
            <a:rPr lang="ja-JP" sz="8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注記）</a:t>
          </a:r>
          <a:r>
            <a:rPr lang="ja-JP" altLang="en-US" sz="800" kern="100" baseline="0">
              <a:solidFill>
                <a:srgbClr val="FFFF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□　　</a:t>
          </a:r>
          <a:r>
            <a:rPr lang="ja-JP" sz="8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着色部は、他機器からの引用あるいは構成</a:t>
          </a:r>
          <a:r>
            <a:rPr lang="ja-JP" altLang="en-US" sz="8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する</a:t>
          </a:r>
          <a:r>
            <a:rPr lang="ja-JP" sz="8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部品</a:t>
          </a:r>
          <a:r>
            <a:rPr lang="ja-JP" altLang="en-US" sz="8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等</a:t>
          </a:r>
          <a:r>
            <a:rPr lang="ja-JP" sz="8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から引用した事例を示す</a:t>
          </a:r>
          <a:endParaRPr lang="en-US" altLang="ja-JP" sz="8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altLang="en-US" sz="105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　　</a:t>
          </a:r>
          <a:r>
            <a:rPr lang="ja-JP" altLang="en-US" sz="8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表題部において　　　　着色部分は施設管理者が入力する箇所を示す</a:t>
          </a:r>
          <a:endParaRPr lang="ja-JP" sz="8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21</xdr:col>
      <xdr:colOff>419100</xdr:colOff>
      <xdr:row>0</xdr:row>
      <xdr:rowOff>76200</xdr:rowOff>
    </xdr:from>
    <xdr:to>
      <xdr:col>22</xdr:col>
      <xdr:colOff>152400</xdr:colOff>
      <xdr:row>0</xdr:row>
      <xdr:rowOff>180975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1D29241A-7566-4CA2-82F2-6EC651E733FD}"/>
            </a:ext>
          </a:extLst>
        </xdr:cNvPr>
        <xdr:cNvSpPr/>
      </xdr:nvSpPr>
      <xdr:spPr>
        <a:xfrm>
          <a:off x="13477875" y="76200"/>
          <a:ext cx="295275" cy="104775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57150</xdr:colOff>
      <xdr:row>0</xdr:row>
      <xdr:rowOff>276225</xdr:rowOff>
    </xdr:from>
    <xdr:to>
      <xdr:col>23</xdr:col>
      <xdr:colOff>352425</xdr:colOff>
      <xdr:row>0</xdr:row>
      <xdr:rowOff>381000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866FA347-1B8F-4EBC-8A16-EF2847676976}"/>
            </a:ext>
          </a:extLst>
        </xdr:cNvPr>
        <xdr:cNvSpPr/>
      </xdr:nvSpPr>
      <xdr:spPr>
        <a:xfrm>
          <a:off x="14239875" y="276225"/>
          <a:ext cx="295275" cy="1047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4D317-8EDF-47CA-9A32-15BE306F3A5F}">
  <sheetPr>
    <tabColor rgb="FFFFCCFF"/>
    <pageSetUpPr fitToPage="1"/>
  </sheetPr>
  <dimension ref="B1:AZ114"/>
  <sheetViews>
    <sheetView showGridLines="0" tabSelected="1" view="pageBreakPreview" zoomScale="70" zoomScaleNormal="100" zoomScaleSheetLayoutView="70" workbookViewId="0">
      <pane xSplit="6" ySplit="4" topLeftCell="G82" activePane="bottomRight" state="frozen"/>
      <selection pane="topRight" activeCell="F1" sqref="F1"/>
      <selection pane="bottomLeft" activeCell="A5" sqref="A5"/>
      <selection pane="bottomRight" activeCell="E88" sqref="E88"/>
    </sheetView>
  </sheetViews>
  <sheetFormatPr defaultColWidth="10" defaultRowHeight="14.4" x14ac:dyDescent="0.2"/>
  <cols>
    <col min="1" max="1" width="2" style="3" customWidth="1"/>
    <col min="2" max="2" width="9.44140625" style="3" customWidth="1"/>
    <col min="3" max="4" width="20.109375" style="4" customWidth="1"/>
    <col min="5" max="5" width="11.77734375" style="5" customWidth="1"/>
    <col min="6" max="6" width="11.77734375" style="5" hidden="1" customWidth="1"/>
    <col min="7" max="7" width="7.109375" style="4" customWidth="1"/>
    <col min="8" max="8" width="7.109375" style="6" customWidth="1"/>
    <col min="9" max="9" width="7.109375" style="4" customWidth="1"/>
    <col min="10" max="16" width="7.33203125" style="4" customWidth="1"/>
    <col min="17" max="25" width="7.33203125" style="3" customWidth="1"/>
    <col min="26" max="26" width="7.33203125" style="4" customWidth="1"/>
    <col min="27" max="27" width="7.33203125" style="7" customWidth="1"/>
    <col min="28" max="30" width="7.33203125" style="4" customWidth="1"/>
    <col min="31" max="31" width="7.6640625" style="4" customWidth="1"/>
    <col min="32" max="38" width="7.33203125" style="4" customWidth="1"/>
    <col min="39" max="40" width="7.33203125" style="4" hidden="1" customWidth="1"/>
    <col min="41" max="42" width="7.33203125" style="4" customWidth="1"/>
    <col min="43" max="43" width="7.33203125" style="8" customWidth="1"/>
    <col min="44" max="44" width="7.33203125" style="4" customWidth="1"/>
    <col min="45" max="45" width="7.33203125" style="8" customWidth="1"/>
    <col min="46" max="46" width="7.33203125" style="4" customWidth="1"/>
    <col min="47" max="47" width="7.33203125" style="8" customWidth="1"/>
    <col min="48" max="48" width="11.21875" style="8" customWidth="1"/>
    <col min="49" max="49" width="7.33203125" style="8" customWidth="1"/>
    <col min="50" max="50" width="25" style="5" customWidth="1"/>
    <col min="51" max="51" width="1.21875" style="5" customWidth="1"/>
    <col min="52" max="16384" width="10" style="3"/>
  </cols>
  <sheetData>
    <row r="1" spans="2:52" ht="42.75" customHeight="1" x14ac:dyDescent="0.2"/>
    <row r="2" spans="2:52" s="38" customFormat="1" ht="16.5" customHeight="1" x14ac:dyDescent="0.2">
      <c r="B2" s="35" t="s">
        <v>59</v>
      </c>
      <c r="C2" s="69"/>
      <c r="D2" s="36" t="s">
        <v>60</v>
      </c>
      <c r="E2" s="37" t="s">
        <v>61</v>
      </c>
      <c r="F2" s="37"/>
      <c r="G2" s="37" t="s">
        <v>62</v>
      </c>
      <c r="H2" s="37" t="s">
        <v>63</v>
      </c>
      <c r="I2" s="37" t="s">
        <v>64</v>
      </c>
      <c r="J2" s="37" t="s">
        <v>65</v>
      </c>
      <c r="K2" s="37" t="s">
        <v>66</v>
      </c>
      <c r="L2" s="37" t="s">
        <v>67</v>
      </c>
      <c r="M2" s="37" t="s">
        <v>68</v>
      </c>
      <c r="N2" s="37" t="s">
        <v>69</v>
      </c>
      <c r="O2" s="59" t="s">
        <v>70</v>
      </c>
      <c r="P2" s="37" t="s">
        <v>71</v>
      </c>
      <c r="Q2" s="37" t="s">
        <v>15</v>
      </c>
      <c r="R2" s="37" t="s">
        <v>16</v>
      </c>
      <c r="S2" s="37" t="s">
        <v>17</v>
      </c>
      <c r="T2" s="37" t="s">
        <v>18</v>
      </c>
      <c r="U2" s="37" t="s">
        <v>19</v>
      </c>
      <c r="V2" s="37" t="s">
        <v>20</v>
      </c>
      <c r="W2" s="37" t="s">
        <v>21</v>
      </c>
      <c r="X2" s="37" t="s">
        <v>22</v>
      </c>
      <c r="Y2" s="37" t="s">
        <v>23</v>
      </c>
      <c r="Z2" s="37" t="s">
        <v>24</v>
      </c>
      <c r="AA2" s="37" t="s">
        <v>25</v>
      </c>
      <c r="AB2" s="37" t="s">
        <v>26</v>
      </c>
      <c r="AC2" s="37" t="s">
        <v>27</v>
      </c>
      <c r="AD2" s="37" t="s">
        <v>72</v>
      </c>
      <c r="AE2" s="37" t="s">
        <v>73</v>
      </c>
      <c r="AF2" s="37" t="s">
        <v>28</v>
      </c>
      <c r="AG2" s="37" t="s">
        <v>29</v>
      </c>
      <c r="AH2" s="37" t="s">
        <v>74</v>
      </c>
      <c r="AI2" s="37" t="s">
        <v>30</v>
      </c>
      <c r="AJ2" s="37" t="s">
        <v>31</v>
      </c>
      <c r="AK2" s="37" t="s">
        <v>32</v>
      </c>
      <c r="AL2" s="37" t="s">
        <v>33</v>
      </c>
      <c r="AM2" s="37"/>
      <c r="AN2" s="37"/>
      <c r="AO2" s="37" t="s">
        <v>34</v>
      </c>
      <c r="AP2" s="37" t="s">
        <v>35</v>
      </c>
      <c r="AQ2" s="37" t="s">
        <v>172</v>
      </c>
      <c r="AR2" s="37" t="s">
        <v>173</v>
      </c>
      <c r="AS2" s="37" t="s">
        <v>36</v>
      </c>
      <c r="AT2" s="37" t="s">
        <v>37</v>
      </c>
      <c r="AU2" s="37" t="s">
        <v>38</v>
      </c>
      <c r="AV2" s="37" t="s">
        <v>39</v>
      </c>
      <c r="AW2" s="37" t="s">
        <v>40</v>
      </c>
      <c r="AX2" s="102"/>
      <c r="AY2" s="104"/>
    </row>
    <row r="3" spans="2:52" ht="16.5" customHeight="1" x14ac:dyDescent="0.2">
      <c r="B3" s="127" t="s">
        <v>41</v>
      </c>
      <c r="C3" s="128"/>
      <c r="D3" s="129"/>
      <c r="E3" s="133" t="s">
        <v>7</v>
      </c>
      <c r="F3" s="135" t="s">
        <v>167</v>
      </c>
      <c r="G3" s="134" t="s">
        <v>131</v>
      </c>
      <c r="H3" s="126" t="s">
        <v>186</v>
      </c>
      <c r="I3" s="126" t="s">
        <v>187</v>
      </c>
      <c r="J3" s="124" t="s">
        <v>183</v>
      </c>
      <c r="K3" s="125"/>
      <c r="L3" s="125"/>
      <c r="M3" s="125"/>
      <c r="N3" s="125"/>
      <c r="O3" s="125"/>
      <c r="P3" s="125"/>
      <c r="Q3" s="137" t="s">
        <v>185</v>
      </c>
      <c r="R3" s="138"/>
      <c r="S3" s="120" t="s">
        <v>174</v>
      </c>
      <c r="T3" s="120" t="s">
        <v>171</v>
      </c>
      <c r="U3" s="122" t="s">
        <v>164</v>
      </c>
      <c r="V3" s="139" t="s">
        <v>42</v>
      </c>
      <c r="W3" s="139"/>
      <c r="X3" s="139"/>
      <c r="Y3" s="139"/>
      <c r="Z3" s="115" t="s">
        <v>43</v>
      </c>
      <c r="AA3" s="115"/>
      <c r="AB3" s="115"/>
      <c r="AC3" s="115"/>
      <c r="AD3" s="115"/>
      <c r="AE3" s="115" t="s">
        <v>44</v>
      </c>
      <c r="AF3" s="115" t="s">
        <v>132</v>
      </c>
      <c r="AG3" s="115" t="s">
        <v>45</v>
      </c>
      <c r="AH3" s="115"/>
      <c r="AI3" s="118" t="s">
        <v>179</v>
      </c>
      <c r="AJ3" s="119"/>
      <c r="AK3" s="140" t="s">
        <v>8</v>
      </c>
      <c r="AL3" s="140"/>
      <c r="AM3" s="141" t="s">
        <v>133</v>
      </c>
      <c r="AN3" s="142"/>
      <c r="AO3" s="117" t="s">
        <v>46</v>
      </c>
      <c r="AP3" s="117"/>
      <c r="AQ3" s="117"/>
      <c r="AR3" s="117"/>
      <c r="AS3" s="117"/>
      <c r="AT3" s="117"/>
      <c r="AU3" s="28"/>
      <c r="AV3" s="116" t="s">
        <v>47</v>
      </c>
      <c r="AW3" s="116"/>
      <c r="AX3" s="117" t="s">
        <v>6</v>
      </c>
      <c r="AY3" s="109"/>
    </row>
    <row r="4" spans="2:52" ht="53.25" customHeight="1" x14ac:dyDescent="0.2">
      <c r="B4" s="130"/>
      <c r="C4" s="131"/>
      <c r="D4" s="132"/>
      <c r="E4" s="133"/>
      <c r="F4" s="136"/>
      <c r="G4" s="134"/>
      <c r="H4" s="126"/>
      <c r="I4" s="126"/>
      <c r="J4" s="111" t="s">
        <v>134</v>
      </c>
      <c r="K4" s="112" t="s">
        <v>135</v>
      </c>
      <c r="L4" s="112" t="s">
        <v>184</v>
      </c>
      <c r="M4" s="113" t="s">
        <v>177</v>
      </c>
      <c r="N4" s="113" t="s">
        <v>166</v>
      </c>
      <c r="O4" s="113" t="s">
        <v>165</v>
      </c>
      <c r="P4" s="113" t="s">
        <v>136</v>
      </c>
      <c r="Q4" s="114" t="s">
        <v>175</v>
      </c>
      <c r="R4" s="114" t="s">
        <v>176</v>
      </c>
      <c r="S4" s="121"/>
      <c r="T4" s="121"/>
      <c r="U4" s="123"/>
      <c r="V4" s="26" t="s">
        <v>48</v>
      </c>
      <c r="W4" s="26" t="s">
        <v>49</v>
      </c>
      <c r="X4" s="24" t="s">
        <v>50</v>
      </c>
      <c r="Y4" s="26" t="s">
        <v>51</v>
      </c>
      <c r="Z4" s="22" t="s">
        <v>144</v>
      </c>
      <c r="AA4" s="22" t="s">
        <v>137</v>
      </c>
      <c r="AB4" s="22" t="s">
        <v>138</v>
      </c>
      <c r="AC4" s="22" t="s">
        <v>52</v>
      </c>
      <c r="AD4" s="22" t="s">
        <v>53</v>
      </c>
      <c r="AE4" s="115"/>
      <c r="AF4" s="115"/>
      <c r="AG4" s="110" t="s">
        <v>178</v>
      </c>
      <c r="AH4" s="110" t="s">
        <v>169</v>
      </c>
      <c r="AI4" s="110" t="s">
        <v>54</v>
      </c>
      <c r="AJ4" s="110" t="s">
        <v>168</v>
      </c>
      <c r="AK4" s="110" t="s">
        <v>54</v>
      </c>
      <c r="AL4" s="110" t="s">
        <v>168</v>
      </c>
      <c r="AM4" s="22" t="s">
        <v>180</v>
      </c>
      <c r="AN4" s="22" t="s">
        <v>170</v>
      </c>
      <c r="AO4" s="22" t="s">
        <v>139</v>
      </c>
      <c r="AP4" s="22" t="s">
        <v>140</v>
      </c>
      <c r="AQ4" s="22" t="s">
        <v>141</v>
      </c>
      <c r="AR4" s="22" t="s">
        <v>55</v>
      </c>
      <c r="AS4" s="22" t="s">
        <v>142</v>
      </c>
      <c r="AT4" s="22" t="s">
        <v>56</v>
      </c>
      <c r="AU4" s="27" t="s">
        <v>143</v>
      </c>
      <c r="AV4" s="25" t="s">
        <v>57</v>
      </c>
      <c r="AW4" s="23" t="s">
        <v>58</v>
      </c>
      <c r="AX4" s="117"/>
      <c r="AY4" s="109"/>
    </row>
    <row r="5" spans="2:52" ht="16.5" customHeight="1" x14ac:dyDescent="0.2">
      <c r="B5" s="29" t="s">
        <v>75</v>
      </c>
      <c r="C5" s="10"/>
      <c r="D5" s="10"/>
      <c r="E5" s="57" t="s">
        <v>76</v>
      </c>
      <c r="F5" s="18" t="s">
        <v>160</v>
      </c>
      <c r="G5" s="40">
        <v>1977</v>
      </c>
      <c r="H5" s="55">
        <v>1977</v>
      </c>
      <c r="I5" s="55">
        <v>1977</v>
      </c>
      <c r="J5" s="18">
        <v>29</v>
      </c>
      <c r="K5" s="18">
        <v>60</v>
      </c>
      <c r="L5" s="61">
        <v>30</v>
      </c>
      <c r="M5" s="61">
        <v>42</v>
      </c>
      <c r="N5" s="2" t="s">
        <v>10</v>
      </c>
      <c r="O5" s="2" t="s">
        <v>10</v>
      </c>
      <c r="P5" s="67">
        <f t="shared" ref="P5:P36" si="0">1.3*K5</f>
        <v>78</v>
      </c>
      <c r="Q5" s="18">
        <f>IF(N5="-",L5,N5)</f>
        <v>30</v>
      </c>
      <c r="R5" s="18">
        <f>IF(O5="-",M5,O5)</f>
        <v>42</v>
      </c>
      <c r="S5" s="68">
        <f>I5+Q5</f>
        <v>2007</v>
      </c>
      <c r="T5" s="18"/>
      <c r="U5" s="60">
        <f t="shared" ref="U5:U36" si="1">H5+P5</f>
        <v>2055</v>
      </c>
      <c r="V5" s="2" t="s">
        <v>9</v>
      </c>
      <c r="W5" s="2" t="s">
        <v>9</v>
      </c>
      <c r="X5" s="2" t="s">
        <v>9</v>
      </c>
      <c r="Y5" s="2" t="s">
        <v>9</v>
      </c>
      <c r="Z5" s="13" t="s">
        <v>9</v>
      </c>
      <c r="AA5" s="2" t="s">
        <v>9</v>
      </c>
      <c r="AB5" s="14" t="str">
        <f>IF(J5&gt;AG5,"○",IF((Q5-3)&gt;AG5,"△3",IF(MIN(Q5:R5)&gt;AG5,"△2",IF(AG5&gt;=MIN(Q5:R5),"△1"))))</f>
        <v>△1</v>
      </c>
      <c r="AC5" s="2" t="s">
        <v>0</v>
      </c>
      <c r="AD5" s="13" t="str">
        <f t="shared" ref="AD5:AD36" si="2">IF(OR(Z5="△1",AA5="△1",AC5="△1",AB5="△1"),"△1",IF(OR(Z5="△2",AA5="△2",AC5="△2",AB5="△2"),"△2",IF(OR(Z5="△3",AA5="△3",AC5="△3",AB5="△3"),"△3",IF(OR(Z5="○",AA5="○",AC5="○",AB5="○"),"○","-"))))</f>
        <v>△1</v>
      </c>
      <c r="AE5" s="2" t="s">
        <v>9</v>
      </c>
      <c r="AF5" s="18">
        <v>2024</v>
      </c>
      <c r="AG5" s="20">
        <f>AF5-I5</f>
        <v>47</v>
      </c>
      <c r="AH5" s="11"/>
      <c r="AI5" s="13" t="str">
        <f>IF(AE5="△3","-",IF(AE5="△2",3,IF(AE5="△1",1,"-")))</f>
        <v>-</v>
      </c>
      <c r="AJ5" s="58">
        <f>IF(AI5="-",S5-AF5,AI5)</f>
        <v>-17</v>
      </c>
      <c r="AK5" s="11"/>
      <c r="AL5" s="58"/>
      <c r="AM5" s="15" t="str">
        <f>IF(AJ5&lt;0,"-",(AF5+AJ5))</f>
        <v>-</v>
      </c>
      <c r="AN5" s="13" t="str">
        <f>IF(F5="修繕","-",IF(AK5=" ","-",(AF5+AK5)))</f>
        <v>-</v>
      </c>
      <c r="AO5" s="11">
        <v>2</v>
      </c>
      <c r="AP5" s="11">
        <v>0.33</v>
      </c>
      <c r="AQ5" s="11">
        <v>2</v>
      </c>
      <c r="AR5" s="11">
        <v>0.33</v>
      </c>
      <c r="AS5" s="11">
        <v>2</v>
      </c>
      <c r="AT5" s="11">
        <v>0.33</v>
      </c>
      <c r="AU5" s="19">
        <f>(AO5-1)/(3-1)*AP5+(AQ5-1)/(3-1)*AR5+(AS5-1)/(3-1)*AT5</f>
        <v>0.495</v>
      </c>
      <c r="AV5" s="11" t="s">
        <v>155</v>
      </c>
      <c r="AW5" s="15" t="str">
        <f t="shared" ref="AW5:AW11" si="3">AM5</f>
        <v>-</v>
      </c>
      <c r="AX5" s="16"/>
      <c r="AY5" s="105"/>
      <c r="AZ5" s="9"/>
    </row>
    <row r="6" spans="2:52" ht="16.5" customHeight="1" x14ac:dyDescent="0.2">
      <c r="B6" s="30"/>
      <c r="C6" s="45" t="s">
        <v>3</v>
      </c>
      <c r="D6" s="46"/>
      <c r="E6" s="13" t="s">
        <v>76</v>
      </c>
      <c r="F6" s="18" t="s">
        <v>163</v>
      </c>
      <c r="G6" s="12">
        <v>1977</v>
      </c>
      <c r="H6" s="56">
        <v>1977</v>
      </c>
      <c r="I6" s="56">
        <v>1977</v>
      </c>
      <c r="J6" s="13">
        <v>29</v>
      </c>
      <c r="K6" s="13">
        <v>60</v>
      </c>
      <c r="L6" s="2">
        <v>30</v>
      </c>
      <c r="M6" s="2">
        <v>42</v>
      </c>
      <c r="N6" s="2" t="s">
        <v>10</v>
      </c>
      <c r="O6" s="2" t="s">
        <v>10</v>
      </c>
      <c r="P6" s="67">
        <f t="shared" si="0"/>
        <v>78</v>
      </c>
      <c r="Q6" s="18">
        <f t="shared" ref="Q6:Q69" si="4">IF(N6="-",L6,N6)</f>
        <v>30</v>
      </c>
      <c r="R6" s="18">
        <f t="shared" ref="R6:R69" si="5">IF(O6="-",M6,O6)</f>
        <v>42</v>
      </c>
      <c r="S6" s="68">
        <f t="shared" ref="S6:S17" si="6">I6+Q6</f>
        <v>2007</v>
      </c>
      <c r="T6" s="18"/>
      <c r="U6" s="60">
        <f t="shared" si="1"/>
        <v>2055</v>
      </c>
      <c r="V6" s="2" t="s">
        <v>9</v>
      </c>
      <c r="W6" s="2" t="s">
        <v>9</v>
      </c>
      <c r="X6" s="2" t="s">
        <v>9</v>
      </c>
      <c r="Y6" s="2" t="s">
        <v>9</v>
      </c>
      <c r="Z6" s="13" t="s">
        <v>9</v>
      </c>
      <c r="AA6" s="2" t="s">
        <v>9</v>
      </c>
      <c r="AB6" s="14" t="str">
        <f t="shared" ref="AB6:AB22" si="7">IF(J6&gt;AG6,"○",IF((Q6-3)&gt;AG6,"△3",IF(MIN(Q6:R6)&gt;AG6,"△2",IF(AG6&gt;=MIN(Q6:R6),"△1"))))</f>
        <v>△1</v>
      </c>
      <c r="AC6" s="2" t="s">
        <v>0</v>
      </c>
      <c r="AD6" s="13" t="str">
        <f t="shared" si="2"/>
        <v>△1</v>
      </c>
      <c r="AE6" s="2" t="s">
        <v>9</v>
      </c>
      <c r="AF6" s="18">
        <v>2024</v>
      </c>
      <c r="AG6" s="20">
        <f t="shared" ref="AG6:AG22" si="8">AF6-I6</f>
        <v>47</v>
      </c>
      <c r="AH6" s="11"/>
      <c r="AI6" s="13" t="str">
        <f t="shared" ref="AI6:AI22" si="9">IF(AE6="△3","-",IF(AE6="△2",3,IF(AE6="△1",1,"-")))</f>
        <v>-</v>
      </c>
      <c r="AJ6" s="58">
        <f t="shared" ref="AJ6:AJ22" si="10">IF(AI6="-",S6-AF6,AI6)</f>
        <v>-17</v>
      </c>
      <c r="AK6" s="11"/>
      <c r="AL6" s="58"/>
      <c r="AM6" s="15" t="str">
        <f t="shared" ref="AM6:AM31" si="11">IF(AJ6&lt;0,"-",(AF6+AJ6))</f>
        <v>-</v>
      </c>
      <c r="AN6" s="13" t="str">
        <f>IF(F6="修繕","-",IF(AK6=" ","-",(AF6+AK6)))</f>
        <v>-</v>
      </c>
      <c r="AO6" s="11">
        <v>2</v>
      </c>
      <c r="AP6" s="11">
        <v>0.33</v>
      </c>
      <c r="AQ6" s="11">
        <v>2</v>
      </c>
      <c r="AR6" s="11">
        <v>0.33</v>
      </c>
      <c r="AS6" s="11">
        <v>2</v>
      </c>
      <c r="AT6" s="11">
        <v>0.33</v>
      </c>
      <c r="AU6" s="19">
        <f t="shared" ref="AU6:AU69" si="12">(AO6-1)/(3-1)*AP6+(AQ6-1)/(3-1)*AR6+(AS6-1)/(3-1)*AT6</f>
        <v>0.495</v>
      </c>
      <c r="AV6" s="11" t="s">
        <v>155</v>
      </c>
      <c r="AW6" s="15" t="str">
        <f t="shared" si="3"/>
        <v>-</v>
      </c>
      <c r="AX6" s="16"/>
      <c r="AY6" s="105"/>
      <c r="AZ6" s="9"/>
    </row>
    <row r="7" spans="2:52" ht="16.5" customHeight="1" x14ac:dyDescent="0.2">
      <c r="B7" s="30"/>
      <c r="C7" s="42"/>
      <c r="D7" s="41" t="s">
        <v>95</v>
      </c>
      <c r="E7" s="13" t="s">
        <v>76</v>
      </c>
      <c r="F7" s="18" t="s">
        <v>163</v>
      </c>
      <c r="G7" s="12">
        <v>1977</v>
      </c>
      <c r="H7" s="56">
        <v>1977</v>
      </c>
      <c r="I7" s="56">
        <v>1977</v>
      </c>
      <c r="J7" s="13">
        <v>29</v>
      </c>
      <c r="K7" s="13">
        <v>60</v>
      </c>
      <c r="L7" s="2">
        <v>30</v>
      </c>
      <c r="M7" s="2">
        <v>42</v>
      </c>
      <c r="N7" s="2" t="s">
        <v>10</v>
      </c>
      <c r="O7" s="2" t="s">
        <v>10</v>
      </c>
      <c r="P7" s="67">
        <f t="shared" si="0"/>
        <v>78</v>
      </c>
      <c r="Q7" s="18">
        <f t="shared" si="4"/>
        <v>30</v>
      </c>
      <c r="R7" s="18">
        <f t="shared" si="5"/>
        <v>42</v>
      </c>
      <c r="S7" s="68">
        <f t="shared" si="6"/>
        <v>2007</v>
      </c>
      <c r="T7" s="18"/>
      <c r="U7" s="60">
        <f t="shared" si="1"/>
        <v>2055</v>
      </c>
      <c r="V7" s="2" t="s">
        <v>9</v>
      </c>
      <c r="W7" s="2" t="s">
        <v>9</v>
      </c>
      <c r="X7" s="2" t="s">
        <v>9</v>
      </c>
      <c r="Y7" s="2" t="s">
        <v>9</v>
      </c>
      <c r="Z7" s="13" t="s">
        <v>9</v>
      </c>
      <c r="AA7" s="2" t="s">
        <v>12</v>
      </c>
      <c r="AB7" s="14" t="str">
        <f t="shared" si="7"/>
        <v>△1</v>
      </c>
      <c r="AC7" s="2" t="s">
        <v>0</v>
      </c>
      <c r="AD7" s="13" t="str">
        <f t="shared" si="2"/>
        <v>△1</v>
      </c>
      <c r="AE7" s="2" t="s">
        <v>12</v>
      </c>
      <c r="AF7" s="18">
        <v>2024</v>
      </c>
      <c r="AG7" s="20">
        <f t="shared" si="8"/>
        <v>47</v>
      </c>
      <c r="AH7" s="11"/>
      <c r="AI7" s="13" t="str">
        <f t="shared" si="9"/>
        <v>-</v>
      </c>
      <c r="AJ7" s="58">
        <f t="shared" si="10"/>
        <v>-17</v>
      </c>
      <c r="AK7" s="11"/>
      <c r="AL7" s="58"/>
      <c r="AM7" s="15" t="str">
        <f t="shared" si="11"/>
        <v>-</v>
      </c>
      <c r="AN7" s="13" t="str">
        <f>IF(F7="修繕","-",IF(AK7=" ","-",(AF7+AK7)))</f>
        <v>-</v>
      </c>
      <c r="AO7" s="11">
        <v>2</v>
      </c>
      <c r="AP7" s="11">
        <v>0.33</v>
      </c>
      <c r="AQ7" s="11">
        <v>2</v>
      </c>
      <c r="AR7" s="11">
        <v>0.33</v>
      </c>
      <c r="AS7" s="11">
        <v>2</v>
      </c>
      <c r="AT7" s="11">
        <v>0.33</v>
      </c>
      <c r="AU7" s="19">
        <f t="shared" si="12"/>
        <v>0.495</v>
      </c>
      <c r="AV7" s="11" t="s">
        <v>155</v>
      </c>
      <c r="AW7" s="15" t="str">
        <f t="shared" si="3"/>
        <v>-</v>
      </c>
      <c r="AX7" s="16"/>
      <c r="AY7" s="105"/>
      <c r="AZ7" s="9"/>
    </row>
    <row r="8" spans="2:52" s="9" customFormat="1" ht="16.5" customHeight="1" x14ac:dyDescent="0.2">
      <c r="B8" s="30"/>
      <c r="C8" s="42"/>
      <c r="D8" s="41" t="s">
        <v>146</v>
      </c>
      <c r="E8" s="13" t="s">
        <v>76</v>
      </c>
      <c r="F8" s="18" t="s">
        <v>163</v>
      </c>
      <c r="G8" s="100">
        <v>1977</v>
      </c>
      <c r="H8" s="101">
        <v>1977</v>
      </c>
      <c r="I8" s="101">
        <v>1977</v>
      </c>
      <c r="J8" s="13">
        <v>29</v>
      </c>
      <c r="K8" s="13">
        <v>60</v>
      </c>
      <c r="L8" s="2">
        <v>30</v>
      </c>
      <c r="M8" s="2">
        <v>42</v>
      </c>
      <c r="N8" s="2" t="s">
        <v>10</v>
      </c>
      <c r="O8" s="2" t="s">
        <v>10</v>
      </c>
      <c r="P8" s="67">
        <f t="shared" si="0"/>
        <v>78</v>
      </c>
      <c r="Q8" s="18">
        <f t="shared" si="4"/>
        <v>30</v>
      </c>
      <c r="R8" s="18">
        <f t="shared" si="5"/>
        <v>42</v>
      </c>
      <c r="S8" s="68">
        <f t="shared" si="6"/>
        <v>2007</v>
      </c>
      <c r="T8" s="18"/>
      <c r="U8" s="60">
        <f t="shared" si="1"/>
        <v>2055</v>
      </c>
      <c r="V8" s="2" t="s">
        <v>9</v>
      </c>
      <c r="W8" s="2" t="s">
        <v>9</v>
      </c>
      <c r="X8" s="2" t="s">
        <v>9</v>
      </c>
      <c r="Y8" s="2" t="s">
        <v>9</v>
      </c>
      <c r="Z8" s="13" t="s">
        <v>9</v>
      </c>
      <c r="AA8" s="2" t="s">
        <v>9</v>
      </c>
      <c r="AB8" s="14" t="str">
        <f t="shared" si="7"/>
        <v>△1</v>
      </c>
      <c r="AC8" s="2" t="s">
        <v>0</v>
      </c>
      <c r="AD8" s="13" t="str">
        <f t="shared" si="2"/>
        <v>△1</v>
      </c>
      <c r="AE8" s="2" t="s">
        <v>9</v>
      </c>
      <c r="AF8" s="18">
        <v>2024</v>
      </c>
      <c r="AG8" s="20">
        <f t="shared" si="8"/>
        <v>47</v>
      </c>
      <c r="AH8" s="11"/>
      <c r="AI8" s="13" t="str">
        <f t="shared" si="9"/>
        <v>-</v>
      </c>
      <c r="AJ8" s="58">
        <f t="shared" si="10"/>
        <v>-17</v>
      </c>
      <c r="AK8" s="11"/>
      <c r="AL8" s="58"/>
      <c r="AM8" s="15" t="str">
        <f t="shared" si="11"/>
        <v>-</v>
      </c>
      <c r="AN8" s="13" t="str">
        <f>IF(F8="修繕","-",IF(AK8=" ","-",(AF8+AK8)))</f>
        <v>-</v>
      </c>
      <c r="AO8" s="11">
        <v>2</v>
      </c>
      <c r="AP8" s="11">
        <v>0.33</v>
      </c>
      <c r="AQ8" s="11">
        <v>2</v>
      </c>
      <c r="AR8" s="11">
        <v>0.33</v>
      </c>
      <c r="AS8" s="11">
        <v>2</v>
      </c>
      <c r="AT8" s="11">
        <v>0.33</v>
      </c>
      <c r="AU8" s="19">
        <f t="shared" si="12"/>
        <v>0.495</v>
      </c>
      <c r="AV8" s="11" t="s">
        <v>155</v>
      </c>
      <c r="AW8" s="15" t="str">
        <f t="shared" si="3"/>
        <v>-</v>
      </c>
      <c r="AX8" s="16"/>
      <c r="AY8" s="105"/>
    </row>
    <row r="9" spans="2:52" ht="16.5" customHeight="1" x14ac:dyDescent="0.2">
      <c r="B9" s="30"/>
      <c r="C9" s="45" t="s">
        <v>77</v>
      </c>
      <c r="D9" s="46"/>
      <c r="E9" s="13" t="s">
        <v>76</v>
      </c>
      <c r="F9" s="18" t="s">
        <v>162</v>
      </c>
      <c r="G9" s="100">
        <v>1977</v>
      </c>
      <c r="H9" s="101">
        <v>1977</v>
      </c>
      <c r="I9" s="101">
        <v>2012</v>
      </c>
      <c r="J9" s="13">
        <v>21</v>
      </c>
      <c r="K9" s="13">
        <v>47</v>
      </c>
      <c r="L9" s="61">
        <v>28</v>
      </c>
      <c r="M9" s="61">
        <v>37</v>
      </c>
      <c r="N9" s="2">
        <v>35</v>
      </c>
      <c r="O9" s="2" t="s">
        <v>10</v>
      </c>
      <c r="P9" s="67">
        <f t="shared" si="0"/>
        <v>61.1</v>
      </c>
      <c r="Q9" s="18">
        <f t="shared" si="4"/>
        <v>35</v>
      </c>
      <c r="R9" s="18">
        <f t="shared" si="5"/>
        <v>37</v>
      </c>
      <c r="S9" s="98">
        <f t="shared" si="6"/>
        <v>2047</v>
      </c>
      <c r="T9" s="68"/>
      <c r="U9" s="60">
        <f t="shared" si="1"/>
        <v>2038.1</v>
      </c>
      <c r="V9" s="2" t="s">
        <v>9</v>
      </c>
      <c r="W9" s="2" t="s">
        <v>9</v>
      </c>
      <c r="X9" s="2" t="s">
        <v>9</v>
      </c>
      <c r="Y9" s="2" t="s">
        <v>9</v>
      </c>
      <c r="Z9" s="13" t="s">
        <v>9</v>
      </c>
      <c r="AA9" s="2" t="s">
        <v>14</v>
      </c>
      <c r="AB9" s="14" t="str">
        <f t="shared" si="7"/>
        <v>○</v>
      </c>
      <c r="AC9" s="2" t="s">
        <v>0</v>
      </c>
      <c r="AD9" s="13" t="str">
        <f t="shared" si="2"/>
        <v>△1</v>
      </c>
      <c r="AE9" s="2" t="s">
        <v>14</v>
      </c>
      <c r="AF9" s="18">
        <v>2024</v>
      </c>
      <c r="AG9" s="20">
        <f t="shared" si="8"/>
        <v>12</v>
      </c>
      <c r="AH9" s="11"/>
      <c r="AI9" s="13">
        <f t="shared" si="9"/>
        <v>1</v>
      </c>
      <c r="AJ9" s="58">
        <f t="shared" si="10"/>
        <v>1</v>
      </c>
      <c r="AK9" s="11"/>
      <c r="AL9" s="58"/>
      <c r="AM9" s="15">
        <f t="shared" si="11"/>
        <v>2025</v>
      </c>
      <c r="AN9" s="13"/>
      <c r="AO9" s="11">
        <v>2</v>
      </c>
      <c r="AP9" s="11">
        <v>0.33</v>
      </c>
      <c r="AQ9" s="11">
        <v>2</v>
      </c>
      <c r="AR9" s="11">
        <v>0.33</v>
      </c>
      <c r="AS9" s="11">
        <v>2</v>
      </c>
      <c r="AT9" s="11">
        <v>0.33</v>
      </c>
      <c r="AU9" s="19">
        <f t="shared" si="12"/>
        <v>0.495</v>
      </c>
      <c r="AV9" s="11" t="s">
        <v>158</v>
      </c>
      <c r="AW9" s="15">
        <f t="shared" si="3"/>
        <v>2025</v>
      </c>
      <c r="AX9" s="16"/>
      <c r="AY9" s="105"/>
      <c r="AZ9" s="9"/>
    </row>
    <row r="10" spans="2:52" s="9" customFormat="1" ht="16.5" customHeight="1" x14ac:dyDescent="0.2">
      <c r="B10" s="30"/>
      <c r="C10" s="42"/>
      <c r="D10" s="41" t="s">
        <v>147</v>
      </c>
      <c r="E10" s="13" t="s">
        <v>76</v>
      </c>
      <c r="F10" s="18" t="s">
        <v>162</v>
      </c>
      <c r="G10" s="100">
        <v>1977</v>
      </c>
      <c r="H10" s="101">
        <v>1977</v>
      </c>
      <c r="I10" s="101">
        <v>2012</v>
      </c>
      <c r="J10" s="13">
        <v>21</v>
      </c>
      <c r="K10" s="13">
        <v>47</v>
      </c>
      <c r="L10" s="2">
        <v>28</v>
      </c>
      <c r="M10" s="2">
        <v>37</v>
      </c>
      <c r="N10" s="2">
        <v>35</v>
      </c>
      <c r="O10" s="2" t="s">
        <v>10</v>
      </c>
      <c r="P10" s="67">
        <f t="shared" si="0"/>
        <v>61.1</v>
      </c>
      <c r="Q10" s="18">
        <f t="shared" si="4"/>
        <v>35</v>
      </c>
      <c r="R10" s="18">
        <f t="shared" si="5"/>
        <v>37</v>
      </c>
      <c r="S10" s="98">
        <f t="shared" si="6"/>
        <v>2047</v>
      </c>
      <c r="T10" s="68"/>
      <c r="U10" s="60">
        <f t="shared" si="1"/>
        <v>2038.1</v>
      </c>
      <c r="V10" s="2" t="s">
        <v>9</v>
      </c>
      <c r="W10" s="2" t="s">
        <v>9</v>
      </c>
      <c r="X10" s="2" t="s">
        <v>9</v>
      </c>
      <c r="Y10" s="2" t="s">
        <v>9</v>
      </c>
      <c r="Z10" s="13" t="s">
        <v>9</v>
      </c>
      <c r="AA10" s="2" t="s">
        <v>14</v>
      </c>
      <c r="AB10" s="14" t="str">
        <f t="shared" si="7"/>
        <v>○</v>
      </c>
      <c r="AC10" s="2" t="s">
        <v>0</v>
      </c>
      <c r="AD10" s="13" t="str">
        <f t="shared" si="2"/>
        <v>△1</v>
      </c>
      <c r="AE10" s="2" t="s">
        <v>14</v>
      </c>
      <c r="AF10" s="18">
        <v>2024</v>
      </c>
      <c r="AG10" s="20">
        <f t="shared" si="8"/>
        <v>12</v>
      </c>
      <c r="AH10" s="11"/>
      <c r="AI10" s="13">
        <f t="shared" si="9"/>
        <v>1</v>
      </c>
      <c r="AJ10" s="58">
        <f t="shared" si="10"/>
        <v>1</v>
      </c>
      <c r="AK10" s="11"/>
      <c r="AL10" s="58"/>
      <c r="AM10" s="15">
        <f t="shared" si="11"/>
        <v>2025</v>
      </c>
      <c r="AN10" s="13"/>
      <c r="AO10" s="11">
        <v>2</v>
      </c>
      <c r="AP10" s="11">
        <v>0.33</v>
      </c>
      <c r="AQ10" s="11">
        <v>2</v>
      </c>
      <c r="AR10" s="11">
        <v>0.33</v>
      </c>
      <c r="AS10" s="11">
        <v>2</v>
      </c>
      <c r="AT10" s="11">
        <v>0.33</v>
      </c>
      <c r="AU10" s="19">
        <f t="shared" si="12"/>
        <v>0.495</v>
      </c>
      <c r="AV10" s="11" t="s">
        <v>158</v>
      </c>
      <c r="AW10" s="15">
        <f t="shared" si="3"/>
        <v>2025</v>
      </c>
      <c r="AX10" s="16"/>
      <c r="AY10" s="105"/>
    </row>
    <row r="11" spans="2:52" s="9" customFormat="1" ht="16.5" customHeight="1" x14ac:dyDescent="0.2">
      <c r="B11" s="30"/>
      <c r="C11" s="42"/>
      <c r="D11" s="41" t="s">
        <v>148</v>
      </c>
      <c r="E11" s="13" t="s">
        <v>76</v>
      </c>
      <c r="F11" s="18" t="s">
        <v>162</v>
      </c>
      <c r="G11" s="100">
        <v>1977</v>
      </c>
      <c r="H11" s="101">
        <v>1977</v>
      </c>
      <c r="I11" s="101">
        <v>2012</v>
      </c>
      <c r="J11" s="13">
        <v>21</v>
      </c>
      <c r="K11" s="13">
        <v>47</v>
      </c>
      <c r="L11" s="2">
        <v>32</v>
      </c>
      <c r="M11" s="2">
        <v>40</v>
      </c>
      <c r="N11" s="2">
        <v>35</v>
      </c>
      <c r="O11" s="2" t="s">
        <v>10</v>
      </c>
      <c r="P11" s="67">
        <f t="shared" si="0"/>
        <v>61.1</v>
      </c>
      <c r="Q11" s="18">
        <f t="shared" si="4"/>
        <v>35</v>
      </c>
      <c r="R11" s="18">
        <f t="shared" si="5"/>
        <v>40</v>
      </c>
      <c r="S11" s="98">
        <f t="shared" si="6"/>
        <v>2047</v>
      </c>
      <c r="T11" s="68"/>
      <c r="U11" s="60">
        <f t="shared" si="1"/>
        <v>2038.1</v>
      </c>
      <c r="V11" s="2" t="s">
        <v>9</v>
      </c>
      <c r="W11" s="2" t="s">
        <v>9</v>
      </c>
      <c r="X11" s="2" t="s">
        <v>9</v>
      </c>
      <c r="Y11" s="2" t="s">
        <v>9</v>
      </c>
      <c r="Z11" s="13" t="s">
        <v>9</v>
      </c>
      <c r="AA11" s="2" t="s">
        <v>14</v>
      </c>
      <c r="AB11" s="14" t="str">
        <f t="shared" si="7"/>
        <v>○</v>
      </c>
      <c r="AC11" s="2" t="s">
        <v>0</v>
      </c>
      <c r="AD11" s="13" t="str">
        <f t="shared" si="2"/>
        <v>△1</v>
      </c>
      <c r="AE11" s="2" t="s">
        <v>14</v>
      </c>
      <c r="AF11" s="18">
        <v>2024</v>
      </c>
      <c r="AG11" s="20">
        <f t="shared" si="8"/>
        <v>12</v>
      </c>
      <c r="AH11" s="11"/>
      <c r="AI11" s="13">
        <f t="shared" si="9"/>
        <v>1</v>
      </c>
      <c r="AJ11" s="58">
        <f t="shared" si="10"/>
        <v>1</v>
      </c>
      <c r="AK11" s="11"/>
      <c r="AL11" s="58"/>
      <c r="AM11" s="15">
        <f t="shared" si="11"/>
        <v>2025</v>
      </c>
      <c r="AN11" s="13"/>
      <c r="AO11" s="11">
        <v>2</v>
      </c>
      <c r="AP11" s="11">
        <v>0.33</v>
      </c>
      <c r="AQ11" s="11">
        <v>2</v>
      </c>
      <c r="AR11" s="11">
        <v>0.33</v>
      </c>
      <c r="AS11" s="11">
        <v>2</v>
      </c>
      <c r="AT11" s="11">
        <v>0.33</v>
      </c>
      <c r="AU11" s="19">
        <f t="shared" si="12"/>
        <v>0.495</v>
      </c>
      <c r="AV11" s="11" t="s">
        <v>158</v>
      </c>
      <c r="AW11" s="15">
        <f t="shared" si="3"/>
        <v>2025</v>
      </c>
      <c r="AX11" s="16"/>
      <c r="AY11" s="105"/>
    </row>
    <row r="12" spans="2:52" ht="16.5" customHeight="1" x14ac:dyDescent="0.2">
      <c r="B12" s="30"/>
      <c r="C12" s="45" t="s">
        <v>78</v>
      </c>
      <c r="D12" s="46"/>
      <c r="E12" s="13" t="s">
        <v>76</v>
      </c>
      <c r="F12" s="18" t="s">
        <v>162</v>
      </c>
      <c r="G12" s="100">
        <v>1977</v>
      </c>
      <c r="H12" s="101">
        <v>1977</v>
      </c>
      <c r="I12" s="101">
        <v>2012</v>
      </c>
      <c r="J12" s="13">
        <v>24</v>
      </c>
      <c r="K12" s="13">
        <v>49</v>
      </c>
      <c r="L12" s="2">
        <v>31</v>
      </c>
      <c r="M12" s="2">
        <v>38</v>
      </c>
      <c r="N12" s="2">
        <v>35</v>
      </c>
      <c r="O12" s="2" t="s">
        <v>10</v>
      </c>
      <c r="P12" s="67">
        <f t="shared" si="0"/>
        <v>63.7</v>
      </c>
      <c r="Q12" s="18">
        <f t="shared" si="4"/>
        <v>35</v>
      </c>
      <c r="R12" s="18">
        <f t="shared" si="5"/>
        <v>38</v>
      </c>
      <c r="S12" s="98">
        <f t="shared" si="6"/>
        <v>2047</v>
      </c>
      <c r="T12" s="68"/>
      <c r="U12" s="60">
        <f t="shared" si="1"/>
        <v>2040.7</v>
      </c>
      <c r="V12" s="2" t="s">
        <v>9</v>
      </c>
      <c r="W12" s="2" t="s">
        <v>9</v>
      </c>
      <c r="X12" s="2" t="s">
        <v>9</v>
      </c>
      <c r="Y12" s="2" t="s">
        <v>9</v>
      </c>
      <c r="Z12" s="13" t="s">
        <v>9</v>
      </c>
      <c r="AA12" s="2" t="s">
        <v>12</v>
      </c>
      <c r="AB12" s="14" t="str">
        <f t="shared" si="7"/>
        <v>○</v>
      </c>
      <c r="AC12" s="2" t="s">
        <v>0</v>
      </c>
      <c r="AD12" s="13" t="str">
        <f t="shared" si="2"/>
        <v>△3</v>
      </c>
      <c r="AE12" s="2" t="s">
        <v>12</v>
      </c>
      <c r="AF12" s="18">
        <v>2024</v>
      </c>
      <c r="AG12" s="20">
        <f t="shared" si="8"/>
        <v>12</v>
      </c>
      <c r="AH12" s="11"/>
      <c r="AI12" s="13" t="str">
        <f t="shared" si="9"/>
        <v>-</v>
      </c>
      <c r="AJ12" s="58">
        <f t="shared" si="10"/>
        <v>23</v>
      </c>
      <c r="AK12" s="11"/>
      <c r="AL12" s="58"/>
      <c r="AM12" s="15">
        <f t="shared" si="11"/>
        <v>2047</v>
      </c>
      <c r="AN12" s="13"/>
      <c r="AO12" s="11">
        <v>2</v>
      </c>
      <c r="AP12" s="11">
        <v>0.33</v>
      </c>
      <c r="AQ12" s="11">
        <v>2</v>
      </c>
      <c r="AR12" s="11">
        <v>0.33</v>
      </c>
      <c r="AS12" s="11">
        <v>2</v>
      </c>
      <c r="AT12" s="11">
        <v>0.33</v>
      </c>
      <c r="AU12" s="19">
        <f t="shared" si="12"/>
        <v>0.495</v>
      </c>
      <c r="AV12" s="11" t="s">
        <v>155</v>
      </c>
      <c r="AW12" s="15" t="s">
        <v>10</v>
      </c>
      <c r="AX12" s="16"/>
      <c r="AY12" s="105"/>
      <c r="AZ12" s="9"/>
    </row>
    <row r="13" spans="2:52" ht="16.5" hidden="1" customHeight="1" x14ac:dyDescent="0.2">
      <c r="B13" s="30"/>
      <c r="C13" s="42"/>
      <c r="D13" s="41" t="s">
        <v>159</v>
      </c>
      <c r="E13" s="13" t="s">
        <v>76</v>
      </c>
      <c r="F13" s="18" t="s">
        <v>162</v>
      </c>
      <c r="G13" s="100">
        <v>1977</v>
      </c>
      <c r="H13" s="101">
        <v>1977</v>
      </c>
      <c r="I13" s="101">
        <v>2012</v>
      </c>
      <c r="J13" s="13">
        <v>24</v>
      </c>
      <c r="K13" s="13">
        <v>49</v>
      </c>
      <c r="L13" s="61">
        <v>31</v>
      </c>
      <c r="M13" s="61">
        <v>38</v>
      </c>
      <c r="N13" s="2">
        <v>35</v>
      </c>
      <c r="O13" s="2" t="s">
        <v>10</v>
      </c>
      <c r="P13" s="67">
        <f t="shared" si="0"/>
        <v>63.7</v>
      </c>
      <c r="Q13" s="18">
        <f t="shared" si="4"/>
        <v>35</v>
      </c>
      <c r="R13" s="18">
        <f t="shared" si="5"/>
        <v>38</v>
      </c>
      <c r="S13" s="98">
        <f t="shared" si="6"/>
        <v>2047</v>
      </c>
      <c r="T13" s="68"/>
      <c r="U13" s="60">
        <f t="shared" si="1"/>
        <v>2040.7</v>
      </c>
      <c r="V13" s="2" t="s">
        <v>9</v>
      </c>
      <c r="W13" s="2" t="s">
        <v>9</v>
      </c>
      <c r="X13" s="2" t="s">
        <v>9</v>
      </c>
      <c r="Y13" s="2" t="s">
        <v>9</v>
      </c>
      <c r="Z13" s="13" t="s">
        <v>9</v>
      </c>
      <c r="AA13" s="2" t="s">
        <v>12</v>
      </c>
      <c r="AB13" s="14" t="str">
        <f t="shared" si="7"/>
        <v>○</v>
      </c>
      <c r="AC13" s="2" t="s">
        <v>0</v>
      </c>
      <c r="AD13" s="13" t="str">
        <f t="shared" si="2"/>
        <v>△3</v>
      </c>
      <c r="AE13" s="2" t="s">
        <v>12</v>
      </c>
      <c r="AF13" s="18">
        <v>2024</v>
      </c>
      <c r="AG13" s="20">
        <f t="shared" si="8"/>
        <v>12</v>
      </c>
      <c r="AH13" s="11"/>
      <c r="AI13" s="13" t="str">
        <f t="shared" si="9"/>
        <v>-</v>
      </c>
      <c r="AJ13" s="58">
        <f t="shared" si="10"/>
        <v>23</v>
      </c>
      <c r="AK13" s="11"/>
      <c r="AL13" s="58"/>
      <c r="AM13" s="15">
        <f t="shared" si="11"/>
        <v>2047</v>
      </c>
      <c r="AN13" s="13"/>
      <c r="AO13" s="11">
        <v>2</v>
      </c>
      <c r="AP13" s="11">
        <v>0.33</v>
      </c>
      <c r="AQ13" s="11">
        <v>2</v>
      </c>
      <c r="AR13" s="11">
        <v>0.33</v>
      </c>
      <c r="AS13" s="11">
        <v>2</v>
      </c>
      <c r="AT13" s="11">
        <v>0.33</v>
      </c>
      <c r="AU13" s="19">
        <f t="shared" si="12"/>
        <v>0.495</v>
      </c>
      <c r="AV13" s="11" t="s">
        <v>155</v>
      </c>
      <c r="AW13" s="15" t="s">
        <v>10</v>
      </c>
      <c r="AX13" s="16"/>
      <c r="AY13" s="105"/>
      <c r="AZ13" s="9"/>
    </row>
    <row r="14" spans="2:52" ht="16.5" hidden="1" customHeight="1" x14ac:dyDescent="0.2">
      <c r="B14" s="30"/>
      <c r="C14" s="42"/>
      <c r="D14" s="41" t="s">
        <v>153</v>
      </c>
      <c r="E14" s="13" t="s">
        <v>76</v>
      </c>
      <c r="F14" s="18" t="s">
        <v>162</v>
      </c>
      <c r="G14" s="100">
        <v>1977</v>
      </c>
      <c r="H14" s="101">
        <v>1977</v>
      </c>
      <c r="I14" s="101">
        <v>2012</v>
      </c>
      <c r="J14" s="13">
        <v>24</v>
      </c>
      <c r="K14" s="13">
        <v>49</v>
      </c>
      <c r="L14" s="61">
        <v>31</v>
      </c>
      <c r="M14" s="61">
        <v>38</v>
      </c>
      <c r="N14" s="2">
        <v>35</v>
      </c>
      <c r="O14" s="2" t="s">
        <v>10</v>
      </c>
      <c r="P14" s="67">
        <f t="shared" si="0"/>
        <v>63.7</v>
      </c>
      <c r="Q14" s="18">
        <f t="shared" si="4"/>
        <v>35</v>
      </c>
      <c r="R14" s="18">
        <f t="shared" si="5"/>
        <v>38</v>
      </c>
      <c r="S14" s="98">
        <f t="shared" si="6"/>
        <v>2047</v>
      </c>
      <c r="T14" s="68"/>
      <c r="U14" s="60">
        <f t="shared" si="1"/>
        <v>2040.7</v>
      </c>
      <c r="V14" s="2" t="s">
        <v>9</v>
      </c>
      <c r="W14" s="2" t="s">
        <v>9</v>
      </c>
      <c r="X14" s="2" t="s">
        <v>9</v>
      </c>
      <c r="Y14" s="2" t="s">
        <v>9</v>
      </c>
      <c r="Z14" s="13" t="s">
        <v>9</v>
      </c>
      <c r="AA14" s="2" t="s">
        <v>12</v>
      </c>
      <c r="AB14" s="14" t="str">
        <f t="shared" si="7"/>
        <v>○</v>
      </c>
      <c r="AC14" s="2" t="s">
        <v>0</v>
      </c>
      <c r="AD14" s="13" t="str">
        <f t="shared" si="2"/>
        <v>△3</v>
      </c>
      <c r="AE14" s="2" t="s">
        <v>12</v>
      </c>
      <c r="AF14" s="18">
        <v>2024</v>
      </c>
      <c r="AG14" s="20">
        <f t="shared" si="8"/>
        <v>12</v>
      </c>
      <c r="AH14" s="11"/>
      <c r="AI14" s="13" t="str">
        <f t="shared" si="9"/>
        <v>-</v>
      </c>
      <c r="AJ14" s="58">
        <f t="shared" si="10"/>
        <v>23</v>
      </c>
      <c r="AK14" s="11"/>
      <c r="AL14" s="58"/>
      <c r="AM14" s="15">
        <f t="shared" si="11"/>
        <v>2047</v>
      </c>
      <c r="AN14" s="13"/>
      <c r="AO14" s="11">
        <v>2</v>
      </c>
      <c r="AP14" s="11">
        <v>0.33</v>
      </c>
      <c r="AQ14" s="11">
        <v>2</v>
      </c>
      <c r="AR14" s="11">
        <v>0.33</v>
      </c>
      <c r="AS14" s="11">
        <v>2</v>
      </c>
      <c r="AT14" s="11">
        <v>0.33</v>
      </c>
      <c r="AU14" s="19">
        <f t="shared" si="12"/>
        <v>0.495</v>
      </c>
      <c r="AV14" s="11" t="s">
        <v>155</v>
      </c>
      <c r="AW14" s="15" t="s">
        <v>10</v>
      </c>
      <c r="AX14" s="16"/>
      <c r="AY14" s="105"/>
      <c r="AZ14" s="9"/>
    </row>
    <row r="15" spans="2:52" s="9" customFormat="1" ht="16.5" customHeight="1" x14ac:dyDescent="0.2">
      <c r="B15" s="30"/>
      <c r="C15" s="45" t="s">
        <v>181</v>
      </c>
      <c r="D15" s="46"/>
      <c r="E15" s="13" t="s">
        <v>79</v>
      </c>
      <c r="F15" s="18" t="s">
        <v>162</v>
      </c>
      <c r="G15" s="100">
        <v>1977</v>
      </c>
      <c r="H15" s="101">
        <v>1977</v>
      </c>
      <c r="I15" s="101">
        <v>2012</v>
      </c>
      <c r="J15" s="13">
        <v>14</v>
      </c>
      <c r="K15" s="13">
        <v>33</v>
      </c>
      <c r="L15" s="2">
        <v>21</v>
      </c>
      <c r="M15" s="2">
        <v>28</v>
      </c>
      <c r="N15" s="2">
        <v>35</v>
      </c>
      <c r="O15" s="2" t="s">
        <v>10</v>
      </c>
      <c r="P15" s="67">
        <f t="shared" si="0"/>
        <v>42.9</v>
      </c>
      <c r="Q15" s="18">
        <f t="shared" si="4"/>
        <v>35</v>
      </c>
      <c r="R15" s="18">
        <f t="shared" si="5"/>
        <v>28</v>
      </c>
      <c r="S15" s="98">
        <f t="shared" si="6"/>
        <v>2047</v>
      </c>
      <c r="T15" s="68"/>
      <c r="U15" s="60">
        <f t="shared" si="1"/>
        <v>2019.9</v>
      </c>
      <c r="V15" s="2" t="s">
        <v>9</v>
      </c>
      <c r="W15" s="2" t="s">
        <v>9</v>
      </c>
      <c r="X15" s="2" t="s">
        <v>9</v>
      </c>
      <c r="Y15" s="2" t="s">
        <v>9</v>
      </c>
      <c r="Z15" s="2" t="s">
        <v>0</v>
      </c>
      <c r="AA15" s="2" t="s">
        <v>12</v>
      </c>
      <c r="AB15" s="14" t="str">
        <f t="shared" si="7"/>
        <v>○</v>
      </c>
      <c r="AC15" s="2" t="s">
        <v>0</v>
      </c>
      <c r="AD15" s="13" t="str">
        <f t="shared" si="2"/>
        <v>△3</v>
      </c>
      <c r="AE15" s="2" t="s">
        <v>12</v>
      </c>
      <c r="AF15" s="18">
        <v>2024</v>
      </c>
      <c r="AG15" s="20">
        <f t="shared" si="8"/>
        <v>12</v>
      </c>
      <c r="AH15" s="11"/>
      <c r="AI15" s="13" t="str">
        <f t="shared" si="9"/>
        <v>-</v>
      </c>
      <c r="AJ15" s="58">
        <f t="shared" si="10"/>
        <v>23</v>
      </c>
      <c r="AK15" s="11"/>
      <c r="AL15" s="58"/>
      <c r="AM15" s="15">
        <f t="shared" si="11"/>
        <v>2047</v>
      </c>
      <c r="AN15" s="13"/>
      <c r="AO15" s="11">
        <v>2</v>
      </c>
      <c r="AP15" s="11">
        <v>0.33</v>
      </c>
      <c r="AQ15" s="11">
        <v>2</v>
      </c>
      <c r="AR15" s="11">
        <v>0.33</v>
      </c>
      <c r="AS15" s="11">
        <v>2</v>
      </c>
      <c r="AT15" s="11">
        <v>0.33</v>
      </c>
      <c r="AU15" s="19">
        <f t="shared" si="12"/>
        <v>0.495</v>
      </c>
      <c r="AV15" s="11" t="s">
        <v>155</v>
      </c>
      <c r="AW15" s="15" t="s">
        <v>10</v>
      </c>
      <c r="AX15" s="16"/>
      <c r="AY15" s="105"/>
    </row>
    <row r="16" spans="2:52" s="9" customFormat="1" ht="16.5" hidden="1" customHeight="1" x14ac:dyDescent="0.2">
      <c r="B16" s="30"/>
      <c r="C16" s="42"/>
      <c r="D16" s="41" t="s">
        <v>99</v>
      </c>
      <c r="E16" s="13" t="s">
        <v>79</v>
      </c>
      <c r="F16" s="18" t="s">
        <v>162</v>
      </c>
      <c r="G16" s="100">
        <v>1977</v>
      </c>
      <c r="H16" s="101">
        <v>1977</v>
      </c>
      <c r="I16" s="101">
        <v>2012</v>
      </c>
      <c r="J16" s="13">
        <v>14</v>
      </c>
      <c r="K16" s="13">
        <v>33</v>
      </c>
      <c r="L16" s="61">
        <v>21</v>
      </c>
      <c r="M16" s="61">
        <v>28</v>
      </c>
      <c r="N16" s="2">
        <v>35</v>
      </c>
      <c r="O16" s="2" t="s">
        <v>10</v>
      </c>
      <c r="P16" s="67">
        <f t="shared" si="0"/>
        <v>42.9</v>
      </c>
      <c r="Q16" s="18">
        <f t="shared" si="4"/>
        <v>35</v>
      </c>
      <c r="R16" s="18">
        <f t="shared" si="5"/>
        <v>28</v>
      </c>
      <c r="S16" s="98">
        <f t="shared" si="6"/>
        <v>2047</v>
      </c>
      <c r="T16" s="68"/>
      <c r="U16" s="60">
        <f t="shared" si="1"/>
        <v>2019.9</v>
      </c>
      <c r="V16" s="2" t="s">
        <v>9</v>
      </c>
      <c r="W16" s="2" t="s">
        <v>9</v>
      </c>
      <c r="X16" s="2" t="s">
        <v>9</v>
      </c>
      <c r="Y16" s="2" t="s">
        <v>9</v>
      </c>
      <c r="Z16" s="2" t="s">
        <v>0</v>
      </c>
      <c r="AA16" s="2" t="s">
        <v>12</v>
      </c>
      <c r="AB16" s="14" t="str">
        <f t="shared" si="7"/>
        <v>○</v>
      </c>
      <c r="AC16" s="2" t="s">
        <v>0</v>
      </c>
      <c r="AD16" s="13" t="str">
        <f t="shared" si="2"/>
        <v>△3</v>
      </c>
      <c r="AE16" s="2" t="s">
        <v>12</v>
      </c>
      <c r="AF16" s="18">
        <v>2024</v>
      </c>
      <c r="AG16" s="20">
        <f t="shared" si="8"/>
        <v>12</v>
      </c>
      <c r="AH16" s="11"/>
      <c r="AI16" s="13" t="str">
        <f t="shared" si="9"/>
        <v>-</v>
      </c>
      <c r="AJ16" s="58">
        <f t="shared" si="10"/>
        <v>23</v>
      </c>
      <c r="AK16" s="11"/>
      <c r="AL16" s="58"/>
      <c r="AM16" s="15">
        <f t="shared" si="11"/>
        <v>2047</v>
      </c>
      <c r="AN16" s="13"/>
      <c r="AO16" s="11">
        <v>2</v>
      </c>
      <c r="AP16" s="11">
        <v>0.33</v>
      </c>
      <c r="AQ16" s="11">
        <v>2</v>
      </c>
      <c r="AR16" s="11">
        <v>0.33</v>
      </c>
      <c r="AS16" s="11">
        <v>2</v>
      </c>
      <c r="AT16" s="11">
        <v>0.33</v>
      </c>
      <c r="AU16" s="19">
        <f t="shared" si="12"/>
        <v>0.495</v>
      </c>
      <c r="AV16" s="11" t="s">
        <v>155</v>
      </c>
      <c r="AW16" s="15" t="s">
        <v>10</v>
      </c>
      <c r="AX16" s="16"/>
      <c r="AY16" s="105"/>
    </row>
    <row r="17" spans="2:52" s="9" customFormat="1" ht="16.5" hidden="1" customHeight="1" x14ac:dyDescent="0.2">
      <c r="B17" s="30"/>
      <c r="C17" s="43"/>
      <c r="D17" s="41" t="s">
        <v>100</v>
      </c>
      <c r="E17" s="13" t="s">
        <v>79</v>
      </c>
      <c r="F17" s="18" t="s">
        <v>162</v>
      </c>
      <c r="G17" s="100">
        <v>1977</v>
      </c>
      <c r="H17" s="101">
        <v>1977</v>
      </c>
      <c r="I17" s="101">
        <v>2012</v>
      </c>
      <c r="J17" s="13">
        <v>14</v>
      </c>
      <c r="K17" s="13">
        <v>33</v>
      </c>
      <c r="L17" s="61">
        <v>21</v>
      </c>
      <c r="M17" s="61">
        <v>28</v>
      </c>
      <c r="N17" s="2">
        <v>35</v>
      </c>
      <c r="O17" s="2" t="s">
        <v>10</v>
      </c>
      <c r="P17" s="67">
        <f t="shared" si="0"/>
        <v>42.9</v>
      </c>
      <c r="Q17" s="18">
        <f t="shared" si="4"/>
        <v>35</v>
      </c>
      <c r="R17" s="18">
        <f t="shared" si="5"/>
        <v>28</v>
      </c>
      <c r="S17" s="98">
        <f t="shared" si="6"/>
        <v>2047</v>
      </c>
      <c r="T17" s="68"/>
      <c r="U17" s="60">
        <f t="shared" si="1"/>
        <v>2019.9</v>
      </c>
      <c r="V17" s="2" t="s">
        <v>9</v>
      </c>
      <c r="W17" s="2" t="s">
        <v>9</v>
      </c>
      <c r="X17" s="2" t="s">
        <v>9</v>
      </c>
      <c r="Y17" s="2" t="s">
        <v>9</v>
      </c>
      <c r="Z17" s="2" t="s">
        <v>0</v>
      </c>
      <c r="AA17" s="2" t="s">
        <v>9</v>
      </c>
      <c r="AB17" s="14" t="str">
        <f t="shared" si="7"/>
        <v>○</v>
      </c>
      <c r="AC17" s="2" t="s">
        <v>0</v>
      </c>
      <c r="AD17" s="13" t="str">
        <f t="shared" si="2"/>
        <v>○</v>
      </c>
      <c r="AE17" s="2" t="s">
        <v>9</v>
      </c>
      <c r="AF17" s="18">
        <v>2024</v>
      </c>
      <c r="AG17" s="20">
        <f t="shared" si="8"/>
        <v>12</v>
      </c>
      <c r="AH17" s="11"/>
      <c r="AI17" s="13" t="str">
        <f t="shared" si="9"/>
        <v>-</v>
      </c>
      <c r="AJ17" s="58">
        <f t="shared" si="10"/>
        <v>23</v>
      </c>
      <c r="AK17" s="11"/>
      <c r="AL17" s="58"/>
      <c r="AM17" s="15">
        <f t="shared" si="11"/>
        <v>2047</v>
      </c>
      <c r="AN17" s="13"/>
      <c r="AO17" s="11">
        <v>2</v>
      </c>
      <c r="AP17" s="11">
        <v>0.33</v>
      </c>
      <c r="AQ17" s="11">
        <v>2</v>
      </c>
      <c r="AR17" s="11">
        <v>0.33</v>
      </c>
      <c r="AS17" s="11">
        <v>2</v>
      </c>
      <c r="AT17" s="11">
        <v>0.33</v>
      </c>
      <c r="AU17" s="19">
        <f t="shared" si="12"/>
        <v>0.495</v>
      </c>
      <c r="AV17" s="11" t="s">
        <v>155</v>
      </c>
      <c r="AW17" s="15" t="s">
        <v>10</v>
      </c>
      <c r="AX17" s="11"/>
      <c r="AY17" s="106"/>
    </row>
    <row r="18" spans="2:52" s="9" customFormat="1" ht="16.5" customHeight="1" x14ac:dyDescent="0.2">
      <c r="B18" s="31"/>
      <c r="C18" s="47" t="s">
        <v>2</v>
      </c>
      <c r="D18" s="46"/>
      <c r="E18" s="13" t="s">
        <v>101</v>
      </c>
      <c r="F18" s="13"/>
      <c r="G18" s="100">
        <v>1977</v>
      </c>
      <c r="H18" s="101">
        <v>2016</v>
      </c>
      <c r="I18" s="101">
        <v>2016</v>
      </c>
      <c r="J18" s="13" t="s">
        <v>0</v>
      </c>
      <c r="K18" s="63">
        <v>15</v>
      </c>
      <c r="L18" s="2"/>
      <c r="M18" s="2"/>
      <c r="N18" s="2"/>
      <c r="O18" s="2">
        <v>39</v>
      </c>
      <c r="P18" s="67">
        <f t="shared" si="0"/>
        <v>19.5</v>
      </c>
      <c r="Q18" s="18">
        <f t="shared" si="4"/>
        <v>0</v>
      </c>
      <c r="R18" s="18">
        <f t="shared" si="5"/>
        <v>39</v>
      </c>
      <c r="S18" s="99"/>
      <c r="T18" s="68">
        <f t="shared" ref="T18" si="13">H18+M18</f>
        <v>2016</v>
      </c>
      <c r="U18" s="60">
        <f t="shared" si="1"/>
        <v>2035.5</v>
      </c>
      <c r="V18" s="2" t="s">
        <v>9</v>
      </c>
      <c r="W18" s="2" t="s">
        <v>9</v>
      </c>
      <c r="X18" s="2" t="s">
        <v>9</v>
      </c>
      <c r="Y18" s="2" t="s">
        <v>9</v>
      </c>
      <c r="Z18" s="2" t="s">
        <v>12</v>
      </c>
      <c r="AA18" s="2" t="s">
        <v>12</v>
      </c>
      <c r="AB18" s="14" t="str">
        <f t="shared" si="7"/>
        <v>○</v>
      </c>
      <c r="AC18" s="2" t="s">
        <v>0</v>
      </c>
      <c r="AD18" s="13" t="str">
        <f t="shared" si="2"/>
        <v>△3</v>
      </c>
      <c r="AE18" s="2" t="s">
        <v>12</v>
      </c>
      <c r="AF18" s="18">
        <v>2024</v>
      </c>
      <c r="AG18" s="20">
        <f t="shared" si="8"/>
        <v>8</v>
      </c>
      <c r="AH18" s="11"/>
      <c r="AI18" s="13" t="str">
        <f t="shared" si="9"/>
        <v>-</v>
      </c>
      <c r="AJ18" s="58"/>
      <c r="AK18" s="11"/>
      <c r="AL18" s="58"/>
      <c r="AM18" s="15" t="s">
        <v>10</v>
      </c>
      <c r="AN18" s="13" t="s">
        <v>10</v>
      </c>
      <c r="AO18" s="11">
        <v>2</v>
      </c>
      <c r="AP18" s="11">
        <v>0.33</v>
      </c>
      <c r="AQ18" s="11">
        <v>2</v>
      </c>
      <c r="AR18" s="11">
        <v>0.33</v>
      </c>
      <c r="AS18" s="11">
        <v>2</v>
      </c>
      <c r="AT18" s="11">
        <v>0.33</v>
      </c>
      <c r="AU18" s="19">
        <f t="shared" si="12"/>
        <v>0.495</v>
      </c>
      <c r="AV18" s="11" t="s">
        <v>155</v>
      </c>
      <c r="AW18" s="15" t="str">
        <f>AN18</f>
        <v>-</v>
      </c>
      <c r="AX18" s="16"/>
      <c r="AY18" s="105"/>
    </row>
    <row r="19" spans="2:52" ht="16.5" customHeight="1" x14ac:dyDescent="0.2">
      <c r="B19" s="29" t="s">
        <v>80</v>
      </c>
      <c r="C19" s="10"/>
      <c r="D19" s="10"/>
      <c r="E19" s="1" t="s">
        <v>76</v>
      </c>
      <c r="F19" s="1" t="s">
        <v>160</v>
      </c>
      <c r="G19" s="100">
        <v>1977</v>
      </c>
      <c r="H19" s="101">
        <v>1977</v>
      </c>
      <c r="I19" s="101">
        <v>2012</v>
      </c>
      <c r="J19" s="62">
        <v>29</v>
      </c>
      <c r="K19" s="62">
        <v>60</v>
      </c>
      <c r="L19" s="2">
        <v>30</v>
      </c>
      <c r="M19" s="2">
        <v>42</v>
      </c>
      <c r="N19" s="2">
        <v>35</v>
      </c>
      <c r="O19" s="2" t="s">
        <v>10</v>
      </c>
      <c r="P19" s="67">
        <f t="shared" si="0"/>
        <v>78</v>
      </c>
      <c r="Q19" s="18">
        <f t="shared" si="4"/>
        <v>35</v>
      </c>
      <c r="R19" s="18">
        <f t="shared" si="5"/>
        <v>42</v>
      </c>
      <c r="S19" s="98">
        <f>I19+N19</f>
        <v>2047</v>
      </c>
      <c r="T19" s="18"/>
      <c r="U19" s="60">
        <f t="shared" si="1"/>
        <v>2055</v>
      </c>
      <c r="V19" s="2" t="s">
        <v>9</v>
      </c>
      <c r="W19" s="2" t="s">
        <v>9</v>
      </c>
      <c r="X19" s="2" t="s">
        <v>9</v>
      </c>
      <c r="Y19" s="2" t="s">
        <v>9</v>
      </c>
      <c r="Z19" s="13" t="s">
        <v>9</v>
      </c>
      <c r="AA19" s="2" t="s">
        <v>9</v>
      </c>
      <c r="AB19" s="14" t="str">
        <f t="shared" si="7"/>
        <v>○</v>
      </c>
      <c r="AC19" s="2" t="s">
        <v>0</v>
      </c>
      <c r="AD19" s="13" t="str">
        <f t="shared" si="2"/>
        <v>○</v>
      </c>
      <c r="AE19" s="2" t="s">
        <v>9</v>
      </c>
      <c r="AF19" s="18">
        <v>2024</v>
      </c>
      <c r="AG19" s="20">
        <f t="shared" si="8"/>
        <v>12</v>
      </c>
      <c r="AH19" s="11"/>
      <c r="AI19" s="13" t="str">
        <f t="shared" si="9"/>
        <v>-</v>
      </c>
      <c r="AJ19" s="58">
        <f t="shared" si="10"/>
        <v>23</v>
      </c>
      <c r="AK19" s="11"/>
      <c r="AL19" s="58"/>
      <c r="AM19" s="15">
        <f t="shared" si="11"/>
        <v>2047</v>
      </c>
      <c r="AN19" s="13"/>
      <c r="AO19" s="11">
        <v>2</v>
      </c>
      <c r="AP19" s="11">
        <v>0.33</v>
      </c>
      <c r="AQ19" s="11">
        <v>2</v>
      </c>
      <c r="AR19" s="11">
        <v>0.33</v>
      </c>
      <c r="AS19" s="11">
        <v>2</v>
      </c>
      <c r="AT19" s="11">
        <v>0.33</v>
      </c>
      <c r="AU19" s="19">
        <f t="shared" si="12"/>
        <v>0.495</v>
      </c>
      <c r="AV19" s="11" t="s">
        <v>155</v>
      </c>
      <c r="AW19" s="15" t="s">
        <v>10</v>
      </c>
      <c r="AX19" s="44"/>
      <c r="AY19" s="107"/>
      <c r="AZ19" s="9"/>
    </row>
    <row r="20" spans="2:52" ht="16.5" customHeight="1" x14ac:dyDescent="0.2">
      <c r="B20" s="30"/>
      <c r="C20" s="45" t="s">
        <v>3</v>
      </c>
      <c r="D20" s="46"/>
      <c r="E20" s="13" t="s">
        <v>76</v>
      </c>
      <c r="F20" s="18" t="s">
        <v>163</v>
      </c>
      <c r="G20" s="100">
        <v>1977</v>
      </c>
      <c r="H20" s="101">
        <v>1977</v>
      </c>
      <c r="I20" s="101">
        <v>2012</v>
      </c>
      <c r="J20" s="13">
        <v>29</v>
      </c>
      <c r="K20" s="13">
        <v>60</v>
      </c>
      <c r="L20" s="2">
        <v>30</v>
      </c>
      <c r="M20" s="2">
        <v>42</v>
      </c>
      <c r="N20" s="2">
        <v>35</v>
      </c>
      <c r="O20" s="2" t="s">
        <v>10</v>
      </c>
      <c r="P20" s="67">
        <f t="shared" si="0"/>
        <v>78</v>
      </c>
      <c r="Q20" s="18">
        <f t="shared" si="4"/>
        <v>35</v>
      </c>
      <c r="R20" s="18">
        <f t="shared" si="5"/>
        <v>42</v>
      </c>
      <c r="S20" s="98">
        <f t="shared" ref="S20:S31" si="14">I20+N20</f>
        <v>2047</v>
      </c>
      <c r="T20" s="18"/>
      <c r="U20" s="60">
        <f t="shared" si="1"/>
        <v>2055</v>
      </c>
      <c r="V20" s="2" t="s">
        <v>9</v>
      </c>
      <c r="W20" s="2" t="s">
        <v>9</v>
      </c>
      <c r="X20" s="2" t="s">
        <v>9</v>
      </c>
      <c r="Y20" s="2" t="s">
        <v>9</v>
      </c>
      <c r="Z20" s="13" t="s">
        <v>9</v>
      </c>
      <c r="AA20" s="2" t="s">
        <v>9</v>
      </c>
      <c r="AB20" s="14" t="str">
        <f t="shared" si="7"/>
        <v>○</v>
      </c>
      <c r="AC20" s="2" t="s">
        <v>0</v>
      </c>
      <c r="AD20" s="13" t="str">
        <f t="shared" si="2"/>
        <v>○</v>
      </c>
      <c r="AE20" s="2" t="s">
        <v>9</v>
      </c>
      <c r="AF20" s="18">
        <v>2024</v>
      </c>
      <c r="AG20" s="20">
        <f t="shared" si="8"/>
        <v>12</v>
      </c>
      <c r="AH20" s="11"/>
      <c r="AI20" s="13" t="str">
        <f t="shared" si="9"/>
        <v>-</v>
      </c>
      <c r="AJ20" s="58">
        <f t="shared" si="10"/>
        <v>23</v>
      </c>
      <c r="AK20" s="11"/>
      <c r="AL20" s="58"/>
      <c r="AM20" s="15">
        <f t="shared" si="11"/>
        <v>2047</v>
      </c>
      <c r="AN20" s="13"/>
      <c r="AO20" s="11">
        <v>2</v>
      </c>
      <c r="AP20" s="11">
        <v>0.33</v>
      </c>
      <c r="AQ20" s="11">
        <v>2</v>
      </c>
      <c r="AR20" s="11">
        <v>0.33</v>
      </c>
      <c r="AS20" s="11">
        <v>2</v>
      </c>
      <c r="AT20" s="11">
        <v>0.33</v>
      </c>
      <c r="AU20" s="19">
        <f t="shared" si="12"/>
        <v>0.495</v>
      </c>
      <c r="AV20" s="11" t="s">
        <v>155</v>
      </c>
      <c r="AW20" s="15" t="s">
        <v>10</v>
      </c>
      <c r="AX20" s="21"/>
      <c r="AY20" s="108"/>
      <c r="AZ20" s="9"/>
    </row>
    <row r="21" spans="2:52" ht="16.5" customHeight="1" x14ac:dyDescent="0.2">
      <c r="B21" s="30"/>
      <c r="C21" s="42"/>
      <c r="D21" s="41" t="s">
        <v>95</v>
      </c>
      <c r="E21" s="13" t="s">
        <v>76</v>
      </c>
      <c r="F21" s="18" t="s">
        <v>163</v>
      </c>
      <c r="G21" s="100">
        <v>1977</v>
      </c>
      <c r="H21" s="101">
        <v>1977</v>
      </c>
      <c r="I21" s="101">
        <v>2012</v>
      </c>
      <c r="J21" s="13">
        <v>29</v>
      </c>
      <c r="K21" s="13">
        <v>60</v>
      </c>
      <c r="L21" s="2">
        <v>30</v>
      </c>
      <c r="M21" s="2">
        <v>42</v>
      </c>
      <c r="N21" s="2">
        <v>35</v>
      </c>
      <c r="O21" s="2" t="s">
        <v>10</v>
      </c>
      <c r="P21" s="67">
        <f t="shared" si="0"/>
        <v>78</v>
      </c>
      <c r="Q21" s="18">
        <f t="shared" si="4"/>
        <v>35</v>
      </c>
      <c r="R21" s="18">
        <f t="shared" si="5"/>
        <v>42</v>
      </c>
      <c r="S21" s="98">
        <f t="shared" si="14"/>
        <v>2047</v>
      </c>
      <c r="T21" s="18"/>
      <c r="U21" s="60">
        <f t="shared" si="1"/>
        <v>2055</v>
      </c>
      <c r="V21" s="2" t="s">
        <v>9</v>
      </c>
      <c r="W21" s="2" t="s">
        <v>9</v>
      </c>
      <c r="X21" s="2" t="s">
        <v>9</v>
      </c>
      <c r="Y21" s="2" t="s">
        <v>9</v>
      </c>
      <c r="Z21" s="13" t="s">
        <v>9</v>
      </c>
      <c r="AA21" s="2" t="s">
        <v>9</v>
      </c>
      <c r="AB21" s="14" t="str">
        <f t="shared" si="7"/>
        <v>○</v>
      </c>
      <c r="AC21" s="2" t="s">
        <v>0</v>
      </c>
      <c r="AD21" s="13" t="str">
        <f t="shared" si="2"/>
        <v>○</v>
      </c>
      <c r="AE21" s="2" t="s">
        <v>9</v>
      </c>
      <c r="AF21" s="18">
        <v>2024</v>
      </c>
      <c r="AG21" s="20">
        <f t="shared" si="8"/>
        <v>12</v>
      </c>
      <c r="AH21" s="11"/>
      <c r="AI21" s="13" t="str">
        <f t="shared" si="9"/>
        <v>-</v>
      </c>
      <c r="AJ21" s="58">
        <f t="shared" si="10"/>
        <v>23</v>
      </c>
      <c r="AK21" s="11"/>
      <c r="AL21" s="58"/>
      <c r="AM21" s="15">
        <f t="shared" si="11"/>
        <v>2047</v>
      </c>
      <c r="AN21" s="13"/>
      <c r="AO21" s="11">
        <v>2</v>
      </c>
      <c r="AP21" s="11">
        <v>0.33</v>
      </c>
      <c r="AQ21" s="11">
        <v>2</v>
      </c>
      <c r="AR21" s="11">
        <v>0.33</v>
      </c>
      <c r="AS21" s="11">
        <v>2</v>
      </c>
      <c r="AT21" s="11">
        <v>0.33</v>
      </c>
      <c r="AU21" s="19">
        <f t="shared" si="12"/>
        <v>0.495</v>
      </c>
      <c r="AV21" s="11" t="s">
        <v>155</v>
      </c>
      <c r="AW21" s="15" t="s">
        <v>10</v>
      </c>
      <c r="AX21" s="21"/>
      <c r="AY21" s="108"/>
      <c r="AZ21" s="9"/>
    </row>
    <row r="22" spans="2:52" ht="16.5" customHeight="1" x14ac:dyDescent="0.2">
      <c r="B22" s="30"/>
      <c r="C22" s="42"/>
      <c r="D22" s="41" t="s">
        <v>146</v>
      </c>
      <c r="E22" s="13" t="s">
        <v>76</v>
      </c>
      <c r="F22" s="18" t="s">
        <v>163</v>
      </c>
      <c r="G22" s="100">
        <v>1977</v>
      </c>
      <c r="H22" s="101">
        <v>1977</v>
      </c>
      <c r="I22" s="101">
        <v>2012</v>
      </c>
      <c r="J22" s="13">
        <v>29</v>
      </c>
      <c r="K22" s="13">
        <v>60</v>
      </c>
      <c r="L22" s="2">
        <v>30</v>
      </c>
      <c r="M22" s="2">
        <v>42</v>
      </c>
      <c r="N22" s="2">
        <v>35</v>
      </c>
      <c r="O22" s="2" t="s">
        <v>10</v>
      </c>
      <c r="P22" s="67">
        <f t="shared" si="0"/>
        <v>78</v>
      </c>
      <c r="Q22" s="18">
        <f t="shared" si="4"/>
        <v>35</v>
      </c>
      <c r="R22" s="18">
        <f>IF(O22="-",M22,O22)</f>
        <v>42</v>
      </c>
      <c r="S22" s="98">
        <f t="shared" si="14"/>
        <v>2047</v>
      </c>
      <c r="T22" s="18"/>
      <c r="U22" s="60">
        <f t="shared" si="1"/>
        <v>2055</v>
      </c>
      <c r="V22" s="2" t="s">
        <v>9</v>
      </c>
      <c r="W22" s="2" t="s">
        <v>9</v>
      </c>
      <c r="X22" s="2" t="s">
        <v>9</v>
      </c>
      <c r="Y22" s="2" t="s">
        <v>9</v>
      </c>
      <c r="Z22" s="13" t="s">
        <v>9</v>
      </c>
      <c r="AA22" s="2" t="s">
        <v>9</v>
      </c>
      <c r="AB22" s="14" t="str">
        <f t="shared" si="7"/>
        <v>○</v>
      </c>
      <c r="AC22" s="2" t="s">
        <v>0</v>
      </c>
      <c r="AD22" s="13" t="str">
        <f t="shared" si="2"/>
        <v>○</v>
      </c>
      <c r="AE22" s="2" t="s">
        <v>9</v>
      </c>
      <c r="AF22" s="18">
        <v>2024</v>
      </c>
      <c r="AG22" s="20">
        <f t="shared" si="8"/>
        <v>12</v>
      </c>
      <c r="AH22" s="11"/>
      <c r="AI22" s="13" t="str">
        <f t="shared" si="9"/>
        <v>-</v>
      </c>
      <c r="AJ22" s="58">
        <f t="shared" si="10"/>
        <v>23</v>
      </c>
      <c r="AK22" s="11"/>
      <c r="AL22" s="58"/>
      <c r="AM22" s="15">
        <f t="shared" si="11"/>
        <v>2047</v>
      </c>
      <c r="AN22" s="13"/>
      <c r="AO22" s="11">
        <v>2</v>
      </c>
      <c r="AP22" s="11">
        <v>0.33</v>
      </c>
      <c r="AQ22" s="11">
        <v>2</v>
      </c>
      <c r="AR22" s="11">
        <v>0.33</v>
      </c>
      <c r="AS22" s="11">
        <v>2</v>
      </c>
      <c r="AT22" s="11">
        <v>0.33</v>
      </c>
      <c r="AU22" s="19">
        <f t="shared" si="12"/>
        <v>0.495</v>
      </c>
      <c r="AV22" s="11" t="s">
        <v>155</v>
      </c>
      <c r="AW22" s="15" t="s">
        <v>10</v>
      </c>
      <c r="AX22" s="21"/>
      <c r="AY22" s="108"/>
      <c r="AZ22" s="9"/>
    </row>
    <row r="23" spans="2:52" ht="16.5" customHeight="1" x14ac:dyDescent="0.2">
      <c r="B23" s="30"/>
      <c r="C23" s="45" t="s">
        <v>77</v>
      </c>
      <c r="D23" s="46"/>
      <c r="E23" s="13" t="s">
        <v>76</v>
      </c>
      <c r="F23" s="18" t="s">
        <v>162</v>
      </c>
      <c r="G23" s="100">
        <v>1977</v>
      </c>
      <c r="H23" s="101">
        <v>1977</v>
      </c>
      <c r="I23" s="101">
        <v>2012</v>
      </c>
      <c r="J23" s="13">
        <v>21</v>
      </c>
      <c r="K23" s="13">
        <v>47</v>
      </c>
      <c r="L23" s="61">
        <v>28</v>
      </c>
      <c r="M23" s="61">
        <v>37</v>
      </c>
      <c r="N23" s="2">
        <v>35</v>
      </c>
      <c r="O23" s="2" t="s">
        <v>10</v>
      </c>
      <c r="P23" s="67">
        <f t="shared" si="0"/>
        <v>61.1</v>
      </c>
      <c r="Q23" s="18">
        <f t="shared" si="4"/>
        <v>35</v>
      </c>
      <c r="R23" s="18">
        <f t="shared" si="5"/>
        <v>37</v>
      </c>
      <c r="S23" s="98">
        <f t="shared" si="14"/>
        <v>2047</v>
      </c>
      <c r="T23" s="68"/>
      <c r="U23" s="60">
        <f t="shared" si="1"/>
        <v>2038.1</v>
      </c>
      <c r="V23" s="2" t="s">
        <v>9</v>
      </c>
      <c r="W23" s="2" t="s">
        <v>9</v>
      </c>
      <c r="X23" s="2" t="s">
        <v>9</v>
      </c>
      <c r="Y23" s="2" t="s">
        <v>9</v>
      </c>
      <c r="Z23" s="13" t="s">
        <v>9</v>
      </c>
      <c r="AA23" s="2" t="s">
        <v>14</v>
      </c>
      <c r="AB23" s="14" t="str">
        <f>IF(J23&gt;AH23,"○",IF((Q23-3)&gt;AH23,"△3",IF(MIN(Q23:R23)&gt;AH23,"△2",IF(AH23&gt;=MIN(Q23:R23),"△1"))))</f>
        <v>△1</v>
      </c>
      <c r="AC23" s="2" t="s">
        <v>0</v>
      </c>
      <c r="AD23" s="13" t="str">
        <f t="shared" si="2"/>
        <v>△1</v>
      </c>
      <c r="AE23" s="2" t="s">
        <v>14</v>
      </c>
      <c r="AF23" s="18">
        <v>2024</v>
      </c>
      <c r="AG23" s="20"/>
      <c r="AH23" s="70">
        <f>AF23-H23</f>
        <v>47</v>
      </c>
      <c r="AI23" s="13">
        <f t="shared" ref="AI23:AI31" si="15">IF(AE23="△3","-",IF(AE23="△2",3,IF(AE23="△1",1,"-")))</f>
        <v>1</v>
      </c>
      <c r="AJ23" s="58">
        <f t="shared" ref="AJ23:AJ31" si="16">IF(AI23="-",S23-AF23,AI23)</f>
        <v>1</v>
      </c>
      <c r="AK23" s="11"/>
      <c r="AL23" s="58"/>
      <c r="AM23" s="15">
        <f t="shared" si="11"/>
        <v>2025</v>
      </c>
      <c r="AN23" s="13"/>
      <c r="AO23" s="11">
        <v>2</v>
      </c>
      <c r="AP23" s="11">
        <v>0.33</v>
      </c>
      <c r="AQ23" s="11">
        <v>2</v>
      </c>
      <c r="AR23" s="11">
        <v>0.33</v>
      </c>
      <c r="AS23" s="11">
        <v>2</v>
      </c>
      <c r="AT23" s="11">
        <v>0.33</v>
      </c>
      <c r="AU23" s="19">
        <f t="shared" si="12"/>
        <v>0.495</v>
      </c>
      <c r="AV23" s="11" t="s">
        <v>158</v>
      </c>
      <c r="AW23" s="15">
        <f>AM23</f>
        <v>2025</v>
      </c>
      <c r="AX23" s="21"/>
      <c r="AY23" s="108"/>
      <c r="AZ23" s="9"/>
    </row>
    <row r="24" spans="2:52" ht="16.5" customHeight="1" x14ac:dyDescent="0.2">
      <c r="B24" s="30"/>
      <c r="C24" s="42"/>
      <c r="D24" s="41" t="s">
        <v>147</v>
      </c>
      <c r="E24" s="13" t="s">
        <v>76</v>
      </c>
      <c r="F24" s="18" t="s">
        <v>162</v>
      </c>
      <c r="G24" s="100">
        <v>1977</v>
      </c>
      <c r="H24" s="101">
        <v>1977</v>
      </c>
      <c r="I24" s="101">
        <v>2012</v>
      </c>
      <c r="J24" s="13">
        <v>21</v>
      </c>
      <c r="K24" s="13">
        <v>47</v>
      </c>
      <c r="L24" s="2">
        <v>28</v>
      </c>
      <c r="M24" s="2">
        <v>37</v>
      </c>
      <c r="N24" s="2">
        <v>35</v>
      </c>
      <c r="O24" s="2" t="s">
        <v>10</v>
      </c>
      <c r="P24" s="67">
        <f t="shared" si="0"/>
        <v>61.1</v>
      </c>
      <c r="Q24" s="18">
        <f t="shared" si="4"/>
        <v>35</v>
      </c>
      <c r="R24" s="18">
        <f t="shared" si="5"/>
        <v>37</v>
      </c>
      <c r="S24" s="98">
        <f t="shared" si="14"/>
        <v>2047</v>
      </c>
      <c r="T24" s="68"/>
      <c r="U24" s="60">
        <f t="shared" si="1"/>
        <v>2038.1</v>
      </c>
      <c r="V24" s="2" t="s">
        <v>9</v>
      </c>
      <c r="W24" s="2" t="s">
        <v>9</v>
      </c>
      <c r="X24" s="2" t="s">
        <v>9</v>
      </c>
      <c r="Y24" s="2" t="s">
        <v>9</v>
      </c>
      <c r="Z24" s="13" t="s">
        <v>9</v>
      </c>
      <c r="AA24" s="2" t="s">
        <v>14</v>
      </c>
      <c r="AB24" s="14" t="str">
        <f t="shared" ref="AB24:AB87" si="17">IF(J24&gt;AH24,"○",IF((Q24-3)&gt;AH24,"△3",IF(MIN(Q24:R24)&gt;AH24,"△2",IF(AH24&gt;=MIN(Q24:R24),"△1"))))</f>
        <v>△1</v>
      </c>
      <c r="AC24" s="2" t="s">
        <v>0</v>
      </c>
      <c r="AD24" s="13" t="str">
        <f t="shared" si="2"/>
        <v>△1</v>
      </c>
      <c r="AE24" s="2" t="s">
        <v>14</v>
      </c>
      <c r="AF24" s="18">
        <v>2024</v>
      </c>
      <c r="AG24" s="20"/>
      <c r="AH24" s="70">
        <f t="shared" ref="AH24:AH87" si="18">AF24-H24</f>
        <v>47</v>
      </c>
      <c r="AI24" s="13">
        <f t="shared" si="15"/>
        <v>1</v>
      </c>
      <c r="AJ24" s="58">
        <f t="shared" si="16"/>
        <v>1</v>
      </c>
      <c r="AK24" s="11"/>
      <c r="AL24" s="58"/>
      <c r="AM24" s="15">
        <f t="shared" si="11"/>
        <v>2025</v>
      </c>
      <c r="AN24" s="13"/>
      <c r="AO24" s="11">
        <v>2</v>
      </c>
      <c r="AP24" s="11">
        <v>0.33</v>
      </c>
      <c r="AQ24" s="11">
        <v>2</v>
      </c>
      <c r="AR24" s="11">
        <v>0.33</v>
      </c>
      <c r="AS24" s="11">
        <v>2</v>
      </c>
      <c r="AT24" s="11">
        <v>0.33</v>
      </c>
      <c r="AU24" s="19">
        <f t="shared" si="12"/>
        <v>0.495</v>
      </c>
      <c r="AV24" s="11" t="s">
        <v>158</v>
      </c>
      <c r="AW24" s="15">
        <f>AM24</f>
        <v>2025</v>
      </c>
      <c r="AX24" s="21"/>
      <c r="AY24" s="108"/>
      <c r="AZ24" s="9"/>
    </row>
    <row r="25" spans="2:52" ht="16.5" customHeight="1" x14ac:dyDescent="0.2">
      <c r="B25" s="32"/>
      <c r="C25" s="42"/>
      <c r="D25" s="41" t="s">
        <v>148</v>
      </c>
      <c r="E25" s="13" t="s">
        <v>76</v>
      </c>
      <c r="F25" s="18" t="s">
        <v>162</v>
      </c>
      <c r="G25" s="100">
        <v>1977</v>
      </c>
      <c r="H25" s="101">
        <v>1977</v>
      </c>
      <c r="I25" s="101">
        <v>2012</v>
      </c>
      <c r="J25" s="13">
        <v>21</v>
      </c>
      <c r="K25" s="13">
        <v>47</v>
      </c>
      <c r="L25" s="2">
        <v>32</v>
      </c>
      <c r="M25" s="2">
        <v>40</v>
      </c>
      <c r="N25" s="2">
        <v>35</v>
      </c>
      <c r="O25" s="2" t="s">
        <v>10</v>
      </c>
      <c r="P25" s="67">
        <f t="shared" si="0"/>
        <v>61.1</v>
      </c>
      <c r="Q25" s="18">
        <f t="shared" si="4"/>
        <v>35</v>
      </c>
      <c r="R25" s="18">
        <f t="shared" si="5"/>
        <v>40</v>
      </c>
      <c r="S25" s="98">
        <f t="shared" si="14"/>
        <v>2047</v>
      </c>
      <c r="T25" s="68"/>
      <c r="U25" s="60">
        <f t="shared" si="1"/>
        <v>2038.1</v>
      </c>
      <c r="V25" s="2" t="s">
        <v>9</v>
      </c>
      <c r="W25" s="2" t="s">
        <v>9</v>
      </c>
      <c r="X25" s="2" t="s">
        <v>9</v>
      </c>
      <c r="Y25" s="2" t="s">
        <v>9</v>
      </c>
      <c r="Z25" s="13" t="s">
        <v>9</v>
      </c>
      <c r="AA25" s="2" t="s">
        <v>14</v>
      </c>
      <c r="AB25" s="14" t="str">
        <f t="shared" si="17"/>
        <v>△1</v>
      </c>
      <c r="AC25" s="2" t="s">
        <v>0</v>
      </c>
      <c r="AD25" s="13" t="str">
        <f t="shared" si="2"/>
        <v>△1</v>
      </c>
      <c r="AE25" s="2" t="s">
        <v>14</v>
      </c>
      <c r="AF25" s="18">
        <v>2024</v>
      </c>
      <c r="AG25" s="20"/>
      <c r="AH25" s="70">
        <f t="shared" si="18"/>
        <v>47</v>
      </c>
      <c r="AI25" s="13">
        <f t="shared" si="15"/>
        <v>1</v>
      </c>
      <c r="AJ25" s="58">
        <f t="shared" si="16"/>
        <v>1</v>
      </c>
      <c r="AK25" s="11"/>
      <c r="AL25" s="58"/>
      <c r="AM25" s="15">
        <f t="shared" si="11"/>
        <v>2025</v>
      </c>
      <c r="AN25" s="13"/>
      <c r="AO25" s="11">
        <v>2</v>
      </c>
      <c r="AP25" s="11">
        <v>0.33</v>
      </c>
      <c r="AQ25" s="11">
        <v>2</v>
      </c>
      <c r="AR25" s="11">
        <v>0.33</v>
      </c>
      <c r="AS25" s="11">
        <v>2</v>
      </c>
      <c r="AT25" s="11">
        <v>0.33</v>
      </c>
      <c r="AU25" s="19">
        <f t="shared" si="12"/>
        <v>0.495</v>
      </c>
      <c r="AV25" s="11" t="s">
        <v>158</v>
      </c>
      <c r="AW25" s="15">
        <f>AM25</f>
        <v>2025</v>
      </c>
      <c r="AX25" s="21"/>
      <c r="AY25" s="108"/>
      <c r="AZ25" s="9"/>
    </row>
    <row r="26" spans="2:52" ht="16.5" customHeight="1" x14ac:dyDescent="0.2">
      <c r="B26" s="32"/>
      <c r="C26" s="45" t="s">
        <v>78</v>
      </c>
      <c r="D26" s="46"/>
      <c r="E26" s="13" t="s">
        <v>76</v>
      </c>
      <c r="F26" s="18" t="s">
        <v>162</v>
      </c>
      <c r="G26" s="100">
        <v>1977</v>
      </c>
      <c r="H26" s="101">
        <v>1977</v>
      </c>
      <c r="I26" s="101">
        <v>2012</v>
      </c>
      <c r="J26" s="13">
        <v>24</v>
      </c>
      <c r="K26" s="13">
        <v>49</v>
      </c>
      <c r="L26" s="2">
        <v>31</v>
      </c>
      <c r="M26" s="2">
        <v>38</v>
      </c>
      <c r="N26" s="2">
        <v>35</v>
      </c>
      <c r="O26" s="2" t="s">
        <v>10</v>
      </c>
      <c r="P26" s="67">
        <f t="shared" si="0"/>
        <v>63.7</v>
      </c>
      <c r="Q26" s="18">
        <f t="shared" si="4"/>
        <v>35</v>
      </c>
      <c r="R26" s="18">
        <f t="shared" si="5"/>
        <v>38</v>
      </c>
      <c r="S26" s="98">
        <f t="shared" si="14"/>
        <v>2047</v>
      </c>
      <c r="T26" s="68"/>
      <c r="U26" s="60">
        <f t="shared" si="1"/>
        <v>2040.7</v>
      </c>
      <c r="V26" s="2" t="s">
        <v>9</v>
      </c>
      <c r="W26" s="2" t="s">
        <v>9</v>
      </c>
      <c r="X26" s="2" t="s">
        <v>9</v>
      </c>
      <c r="Y26" s="2" t="s">
        <v>9</v>
      </c>
      <c r="Z26" s="13" t="s">
        <v>9</v>
      </c>
      <c r="AA26" s="2" t="s">
        <v>12</v>
      </c>
      <c r="AB26" s="14" t="str">
        <f t="shared" si="17"/>
        <v>△1</v>
      </c>
      <c r="AC26" s="2" t="s">
        <v>0</v>
      </c>
      <c r="AD26" s="13" t="str">
        <f t="shared" si="2"/>
        <v>△1</v>
      </c>
      <c r="AE26" s="2" t="s">
        <v>12</v>
      </c>
      <c r="AF26" s="18">
        <v>2024</v>
      </c>
      <c r="AG26" s="20"/>
      <c r="AH26" s="70">
        <f t="shared" si="18"/>
        <v>47</v>
      </c>
      <c r="AI26" s="13" t="str">
        <f t="shared" si="15"/>
        <v>-</v>
      </c>
      <c r="AJ26" s="58">
        <f t="shared" si="16"/>
        <v>23</v>
      </c>
      <c r="AK26" s="11"/>
      <c r="AL26" s="58"/>
      <c r="AM26" s="15">
        <f t="shared" si="11"/>
        <v>2047</v>
      </c>
      <c r="AN26" s="13"/>
      <c r="AO26" s="11">
        <v>2</v>
      </c>
      <c r="AP26" s="11">
        <v>0.33</v>
      </c>
      <c r="AQ26" s="11">
        <v>2</v>
      </c>
      <c r="AR26" s="11">
        <v>0.33</v>
      </c>
      <c r="AS26" s="11">
        <v>2</v>
      </c>
      <c r="AT26" s="11">
        <v>0.33</v>
      </c>
      <c r="AU26" s="19">
        <f t="shared" si="12"/>
        <v>0.495</v>
      </c>
      <c r="AV26" s="11" t="s">
        <v>155</v>
      </c>
      <c r="AW26" s="15" t="s">
        <v>10</v>
      </c>
      <c r="AX26" s="21"/>
      <c r="AY26" s="108"/>
      <c r="AZ26" s="9"/>
    </row>
    <row r="27" spans="2:52" s="9" customFormat="1" ht="16.5" hidden="1" customHeight="1" x14ac:dyDescent="0.2">
      <c r="B27" s="32"/>
      <c r="C27" s="42"/>
      <c r="D27" s="41" t="s">
        <v>159</v>
      </c>
      <c r="E27" s="13" t="s">
        <v>76</v>
      </c>
      <c r="F27" s="18" t="s">
        <v>162</v>
      </c>
      <c r="G27" s="100">
        <v>1977</v>
      </c>
      <c r="H27" s="101">
        <v>1977</v>
      </c>
      <c r="I27" s="101">
        <v>2012</v>
      </c>
      <c r="J27" s="13">
        <v>24</v>
      </c>
      <c r="K27" s="13">
        <v>49</v>
      </c>
      <c r="L27" s="61">
        <v>31</v>
      </c>
      <c r="M27" s="61">
        <v>38</v>
      </c>
      <c r="N27" s="2">
        <v>35</v>
      </c>
      <c r="O27" s="2" t="s">
        <v>10</v>
      </c>
      <c r="P27" s="67">
        <f t="shared" si="0"/>
        <v>63.7</v>
      </c>
      <c r="Q27" s="18">
        <f t="shared" si="4"/>
        <v>35</v>
      </c>
      <c r="R27" s="18">
        <f t="shared" si="5"/>
        <v>38</v>
      </c>
      <c r="S27" s="98">
        <f t="shared" si="14"/>
        <v>2047</v>
      </c>
      <c r="T27" s="68"/>
      <c r="U27" s="60">
        <f t="shared" si="1"/>
        <v>2040.7</v>
      </c>
      <c r="V27" s="2" t="s">
        <v>9</v>
      </c>
      <c r="W27" s="2" t="s">
        <v>9</v>
      </c>
      <c r="X27" s="2" t="s">
        <v>9</v>
      </c>
      <c r="Y27" s="2" t="s">
        <v>9</v>
      </c>
      <c r="Z27" s="13" t="s">
        <v>9</v>
      </c>
      <c r="AA27" s="2" t="s">
        <v>12</v>
      </c>
      <c r="AB27" s="14" t="str">
        <f t="shared" si="17"/>
        <v>△1</v>
      </c>
      <c r="AC27" s="2" t="s">
        <v>0</v>
      </c>
      <c r="AD27" s="13" t="str">
        <f t="shared" si="2"/>
        <v>△1</v>
      </c>
      <c r="AE27" s="2" t="s">
        <v>12</v>
      </c>
      <c r="AF27" s="18">
        <v>2024</v>
      </c>
      <c r="AG27" s="20"/>
      <c r="AH27" s="70">
        <f t="shared" si="18"/>
        <v>47</v>
      </c>
      <c r="AI27" s="13" t="str">
        <f t="shared" si="15"/>
        <v>-</v>
      </c>
      <c r="AJ27" s="58">
        <f t="shared" si="16"/>
        <v>23</v>
      </c>
      <c r="AK27" s="11"/>
      <c r="AL27" s="58"/>
      <c r="AM27" s="15">
        <f t="shared" si="11"/>
        <v>2047</v>
      </c>
      <c r="AN27" s="13"/>
      <c r="AO27" s="11">
        <v>2</v>
      </c>
      <c r="AP27" s="11">
        <v>0.33</v>
      </c>
      <c r="AQ27" s="11">
        <v>2</v>
      </c>
      <c r="AR27" s="11">
        <v>0.33</v>
      </c>
      <c r="AS27" s="11">
        <v>2</v>
      </c>
      <c r="AT27" s="11">
        <v>0.33</v>
      </c>
      <c r="AU27" s="19">
        <f t="shared" si="12"/>
        <v>0.495</v>
      </c>
      <c r="AV27" s="11" t="s">
        <v>155</v>
      </c>
      <c r="AW27" s="15" t="s">
        <v>10</v>
      </c>
      <c r="AX27" s="16" t="s">
        <v>154</v>
      </c>
      <c r="AY27" s="105"/>
    </row>
    <row r="28" spans="2:52" s="9" customFormat="1" ht="16.5" hidden="1" customHeight="1" x14ac:dyDescent="0.2">
      <c r="B28" s="32"/>
      <c r="C28" s="42"/>
      <c r="D28" s="41" t="s">
        <v>153</v>
      </c>
      <c r="E28" s="13" t="s">
        <v>76</v>
      </c>
      <c r="F28" s="18" t="s">
        <v>162</v>
      </c>
      <c r="G28" s="100">
        <v>1977</v>
      </c>
      <c r="H28" s="101">
        <v>1977</v>
      </c>
      <c r="I28" s="101">
        <v>2012</v>
      </c>
      <c r="J28" s="13">
        <v>24</v>
      </c>
      <c r="K28" s="13">
        <v>49</v>
      </c>
      <c r="L28" s="61">
        <v>31</v>
      </c>
      <c r="M28" s="61">
        <v>38</v>
      </c>
      <c r="N28" s="2">
        <v>35</v>
      </c>
      <c r="O28" s="2" t="s">
        <v>10</v>
      </c>
      <c r="P28" s="67">
        <f t="shared" si="0"/>
        <v>63.7</v>
      </c>
      <c r="Q28" s="18">
        <f t="shared" si="4"/>
        <v>35</v>
      </c>
      <c r="R28" s="18">
        <f t="shared" si="5"/>
        <v>38</v>
      </c>
      <c r="S28" s="98">
        <f t="shared" si="14"/>
        <v>2047</v>
      </c>
      <c r="T28" s="68"/>
      <c r="U28" s="60">
        <f t="shared" si="1"/>
        <v>2040.7</v>
      </c>
      <c r="V28" s="2" t="s">
        <v>9</v>
      </c>
      <c r="W28" s="2" t="s">
        <v>9</v>
      </c>
      <c r="X28" s="2" t="s">
        <v>9</v>
      </c>
      <c r="Y28" s="2" t="s">
        <v>9</v>
      </c>
      <c r="Z28" s="13" t="s">
        <v>9</v>
      </c>
      <c r="AA28" s="2" t="s">
        <v>12</v>
      </c>
      <c r="AB28" s="14" t="str">
        <f t="shared" si="17"/>
        <v>△1</v>
      </c>
      <c r="AC28" s="2" t="s">
        <v>0</v>
      </c>
      <c r="AD28" s="13" t="str">
        <f t="shared" si="2"/>
        <v>△1</v>
      </c>
      <c r="AE28" s="2" t="s">
        <v>12</v>
      </c>
      <c r="AF28" s="18">
        <v>2024</v>
      </c>
      <c r="AG28" s="20"/>
      <c r="AH28" s="70">
        <f t="shared" si="18"/>
        <v>47</v>
      </c>
      <c r="AI28" s="13" t="str">
        <f t="shared" si="15"/>
        <v>-</v>
      </c>
      <c r="AJ28" s="58">
        <f t="shared" si="16"/>
        <v>23</v>
      </c>
      <c r="AK28" s="11"/>
      <c r="AL28" s="58"/>
      <c r="AM28" s="15">
        <f t="shared" si="11"/>
        <v>2047</v>
      </c>
      <c r="AN28" s="13"/>
      <c r="AO28" s="11">
        <v>2</v>
      </c>
      <c r="AP28" s="11">
        <v>0.33</v>
      </c>
      <c r="AQ28" s="11">
        <v>2</v>
      </c>
      <c r="AR28" s="11">
        <v>0.33</v>
      </c>
      <c r="AS28" s="11">
        <v>2</v>
      </c>
      <c r="AT28" s="11">
        <v>0.33</v>
      </c>
      <c r="AU28" s="19">
        <f t="shared" si="12"/>
        <v>0.495</v>
      </c>
      <c r="AV28" s="11" t="s">
        <v>155</v>
      </c>
      <c r="AW28" s="15" t="s">
        <v>10</v>
      </c>
      <c r="AX28" s="21"/>
      <c r="AY28" s="108"/>
    </row>
    <row r="29" spans="2:52" s="9" customFormat="1" ht="16.5" customHeight="1" x14ac:dyDescent="0.2">
      <c r="B29" s="32"/>
      <c r="C29" s="45" t="s">
        <v>181</v>
      </c>
      <c r="D29" s="46"/>
      <c r="E29" s="13" t="s">
        <v>79</v>
      </c>
      <c r="F29" s="18" t="s">
        <v>162</v>
      </c>
      <c r="G29" s="100">
        <v>1977</v>
      </c>
      <c r="H29" s="101">
        <v>2012</v>
      </c>
      <c r="I29" s="101">
        <v>2012</v>
      </c>
      <c r="J29" s="13">
        <v>14</v>
      </c>
      <c r="K29" s="13">
        <v>33</v>
      </c>
      <c r="L29" s="2">
        <v>21</v>
      </c>
      <c r="M29" s="2">
        <v>28</v>
      </c>
      <c r="N29" s="2">
        <v>35</v>
      </c>
      <c r="O29" s="2" t="s">
        <v>10</v>
      </c>
      <c r="P29" s="67">
        <f t="shared" si="0"/>
        <v>42.9</v>
      </c>
      <c r="Q29" s="18">
        <f t="shared" si="4"/>
        <v>35</v>
      </c>
      <c r="R29" s="18">
        <f t="shared" si="5"/>
        <v>28</v>
      </c>
      <c r="S29" s="98">
        <f t="shared" si="14"/>
        <v>2047</v>
      </c>
      <c r="T29" s="68"/>
      <c r="U29" s="60">
        <f t="shared" si="1"/>
        <v>2054.9</v>
      </c>
      <c r="V29" s="2" t="s">
        <v>9</v>
      </c>
      <c r="W29" s="2" t="s">
        <v>9</v>
      </c>
      <c r="X29" s="2" t="s">
        <v>9</v>
      </c>
      <c r="Y29" s="2" t="s">
        <v>9</v>
      </c>
      <c r="Z29" s="2" t="s">
        <v>0</v>
      </c>
      <c r="AA29" s="2" t="s">
        <v>12</v>
      </c>
      <c r="AB29" s="14" t="str">
        <f t="shared" si="17"/>
        <v>○</v>
      </c>
      <c r="AC29" s="2" t="s">
        <v>0</v>
      </c>
      <c r="AD29" s="13" t="str">
        <f t="shared" si="2"/>
        <v>△3</v>
      </c>
      <c r="AE29" s="2" t="s">
        <v>12</v>
      </c>
      <c r="AF29" s="18">
        <v>2024</v>
      </c>
      <c r="AG29" s="20"/>
      <c r="AH29" s="70">
        <f t="shared" si="18"/>
        <v>12</v>
      </c>
      <c r="AI29" s="13" t="str">
        <f t="shared" si="15"/>
        <v>-</v>
      </c>
      <c r="AJ29" s="58">
        <f t="shared" si="16"/>
        <v>23</v>
      </c>
      <c r="AK29" s="11"/>
      <c r="AL29" s="58"/>
      <c r="AM29" s="15">
        <f t="shared" si="11"/>
        <v>2047</v>
      </c>
      <c r="AN29" s="13"/>
      <c r="AO29" s="11">
        <v>2</v>
      </c>
      <c r="AP29" s="11">
        <v>0.33</v>
      </c>
      <c r="AQ29" s="11">
        <v>2</v>
      </c>
      <c r="AR29" s="11">
        <v>0.33</v>
      </c>
      <c r="AS29" s="11">
        <v>2</v>
      </c>
      <c r="AT29" s="11">
        <v>0.33</v>
      </c>
      <c r="AU29" s="19">
        <f t="shared" si="12"/>
        <v>0.495</v>
      </c>
      <c r="AV29" s="11" t="s">
        <v>155</v>
      </c>
      <c r="AW29" s="15" t="s">
        <v>10</v>
      </c>
      <c r="AX29" s="16"/>
      <c r="AY29" s="105"/>
    </row>
    <row r="30" spans="2:52" s="9" customFormat="1" ht="16.5" hidden="1" customHeight="1" x14ac:dyDescent="0.2">
      <c r="B30" s="32"/>
      <c r="C30" s="42"/>
      <c r="D30" s="41" t="s">
        <v>99</v>
      </c>
      <c r="E30" s="13" t="s">
        <v>79</v>
      </c>
      <c r="F30" s="18" t="s">
        <v>162</v>
      </c>
      <c r="G30" s="100">
        <v>1977</v>
      </c>
      <c r="H30" s="101">
        <v>2012</v>
      </c>
      <c r="I30" s="101">
        <v>2012</v>
      </c>
      <c r="J30" s="13">
        <v>14</v>
      </c>
      <c r="K30" s="13">
        <v>33</v>
      </c>
      <c r="L30" s="61">
        <v>21</v>
      </c>
      <c r="M30" s="61">
        <v>28</v>
      </c>
      <c r="N30" s="2">
        <v>35</v>
      </c>
      <c r="O30" s="2" t="s">
        <v>10</v>
      </c>
      <c r="P30" s="67">
        <f t="shared" si="0"/>
        <v>42.9</v>
      </c>
      <c r="Q30" s="18">
        <f t="shared" si="4"/>
        <v>35</v>
      </c>
      <c r="R30" s="18">
        <f t="shared" si="5"/>
        <v>28</v>
      </c>
      <c r="S30" s="98">
        <f t="shared" si="14"/>
        <v>2047</v>
      </c>
      <c r="T30" s="68"/>
      <c r="U30" s="60">
        <f t="shared" si="1"/>
        <v>2054.9</v>
      </c>
      <c r="V30" s="2" t="s">
        <v>9</v>
      </c>
      <c r="W30" s="2" t="s">
        <v>9</v>
      </c>
      <c r="X30" s="2" t="s">
        <v>9</v>
      </c>
      <c r="Y30" s="2" t="s">
        <v>9</v>
      </c>
      <c r="Z30" s="2" t="s">
        <v>0</v>
      </c>
      <c r="AA30" s="2" t="s">
        <v>12</v>
      </c>
      <c r="AB30" s="14" t="str">
        <f t="shared" si="17"/>
        <v>○</v>
      </c>
      <c r="AC30" s="2" t="s">
        <v>0</v>
      </c>
      <c r="AD30" s="13" t="str">
        <f t="shared" si="2"/>
        <v>△3</v>
      </c>
      <c r="AE30" s="2" t="s">
        <v>12</v>
      </c>
      <c r="AF30" s="18">
        <v>2024</v>
      </c>
      <c r="AG30" s="20"/>
      <c r="AH30" s="70">
        <f t="shared" si="18"/>
        <v>12</v>
      </c>
      <c r="AI30" s="13" t="str">
        <f t="shared" si="15"/>
        <v>-</v>
      </c>
      <c r="AJ30" s="58">
        <f t="shared" si="16"/>
        <v>23</v>
      </c>
      <c r="AK30" s="11"/>
      <c r="AL30" s="58"/>
      <c r="AM30" s="15">
        <f t="shared" si="11"/>
        <v>2047</v>
      </c>
      <c r="AN30" s="13"/>
      <c r="AO30" s="11">
        <v>2</v>
      </c>
      <c r="AP30" s="11">
        <v>0.33</v>
      </c>
      <c r="AQ30" s="11">
        <v>2</v>
      </c>
      <c r="AR30" s="11">
        <v>0.33</v>
      </c>
      <c r="AS30" s="11">
        <v>2</v>
      </c>
      <c r="AT30" s="11">
        <v>0.33</v>
      </c>
      <c r="AU30" s="19">
        <f t="shared" si="12"/>
        <v>0.495</v>
      </c>
      <c r="AV30" s="11" t="s">
        <v>155</v>
      </c>
      <c r="AW30" s="15" t="s">
        <v>10</v>
      </c>
      <c r="AX30" s="16"/>
      <c r="AY30" s="105"/>
    </row>
    <row r="31" spans="2:52" s="9" customFormat="1" ht="16.5" hidden="1" customHeight="1" x14ac:dyDescent="0.2">
      <c r="B31" s="32"/>
      <c r="C31" s="43"/>
      <c r="D31" s="41" t="s">
        <v>100</v>
      </c>
      <c r="E31" s="13" t="s">
        <v>79</v>
      </c>
      <c r="F31" s="18" t="s">
        <v>162</v>
      </c>
      <c r="G31" s="100">
        <v>1977</v>
      </c>
      <c r="H31" s="101">
        <v>1977</v>
      </c>
      <c r="I31" s="101">
        <v>2012</v>
      </c>
      <c r="J31" s="13">
        <v>14</v>
      </c>
      <c r="K31" s="13">
        <v>33</v>
      </c>
      <c r="L31" s="61">
        <v>21</v>
      </c>
      <c r="M31" s="61">
        <v>28</v>
      </c>
      <c r="N31" s="2">
        <v>35</v>
      </c>
      <c r="O31" s="2" t="s">
        <v>10</v>
      </c>
      <c r="P31" s="67">
        <f t="shared" si="0"/>
        <v>42.9</v>
      </c>
      <c r="Q31" s="18">
        <f t="shared" si="4"/>
        <v>35</v>
      </c>
      <c r="R31" s="18">
        <f t="shared" si="5"/>
        <v>28</v>
      </c>
      <c r="S31" s="98">
        <f t="shared" si="14"/>
        <v>2047</v>
      </c>
      <c r="T31" s="68"/>
      <c r="U31" s="60">
        <f t="shared" si="1"/>
        <v>2019.9</v>
      </c>
      <c r="V31" s="2" t="s">
        <v>9</v>
      </c>
      <c r="W31" s="2" t="s">
        <v>9</v>
      </c>
      <c r="X31" s="2" t="s">
        <v>9</v>
      </c>
      <c r="Y31" s="2" t="s">
        <v>9</v>
      </c>
      <c r="Z31" s="2" t="s">
        <v>0</v>
      </c>
      <c r="AA31" s="2" t="s">
        <v>9</v>
      </c>
      <c r="AB31" s="14" t="str">
        <f t="shared" si="17"/>
        <v>△1</v>
      </c>
      <c r="AC31" s="2" t="s">
        <v>0</v>
      </c>
      <c r="AD31" s="13" t="str">
        <f t="shared" si="2"/>
        <v>△1</v>
      </c>
      <c r="AE31" s="2" t="s">
        <v>9</v>
      </c>
      <c r="AF31" s="18">
        <v>2024</v>
      </c>
      <c r="AG31" s="20"/>
      <c r="AH31" s="70">
        <f t="shared" si="18"/>
        <v>47</v>
      </c>
      <c r="AI31" s="13" t="str">
        <f t="shared" si="15"/>
        <v>-</v>
      </c>
      <c r="AJ31" s="58">
        <f t="shared" si="16"/>
        <v>23</v>
      </c>
      <c r="AK31" s="11"/>
      <c r="AL31" s="58"/>
      <c r="AM31" s="15">
        <f t="shared" si="11"/>
        <v>2047</v>
      </c>
      <c r="AN31" s="13"/>
      <c r="AO31" s="11">
        <v>2</v>
      </c>
      <c r="AP31" s="11">
        <v>0.33</v>
      </c>
      <c r="AQ31" s="11">
        <v>2</v>
      </c>
      <c r="AR31" s="11">
        <v>0.33</v>
      </c>
      <c r="AS31" s="11">
        <v>2</v>
      </c>
      <c r="AT31" s="11">
        <v>0.33</v>
      </c>
      <c r="AU31" s="19">
        <f t="shared" si="12"/>
        <v>0.495</v>
      </c>
      <c r="AV31" s="11" t="s">
        <v>155</v>
      </c>
      <c r="AW31" s="15" t="s">
        <v>10</v>
      </c>
      <c r="AX31" s="21"/>
      <c r="AY31" s="108"/>
    </row>
    <row r="32" spans="2:52" s="9" customFormat="1" ht="16.5" customHeight="1" x14ac:dyDescent="0.2">
      <c r="B32" s="32"/>
      <c r="C32" s="47" t="s">
        <v>2</v>
      </c>
      <c r="D32" s="46"/>
      <c r="E32" s="13" t="s">
        <v>101</v>
      </c>
      <c r="F32" s="13"/>
      <c r="G32" s="100">
        <v>1977</v>
      </c>
      <c r="H32" s="101">
        <v>2016</v>
      </c>
      <c r="I32" s="101">
        <v>2016</v>
      </c>
      <c r="J32" s="13" t="s">
        <v>0</v>
      </c>
      <c r="K32" s="63">
        <v>15</v>
      </c>
      <c r="L32" s="2"/>
      <c r="M32" s="2"/>
      <c r="N32" s="2" t="s">
        <v>10</v>
      </c>
      <c r="O32" s="2">
        <v>39</v>
      </c>
      <c r="P32" s="67">
        <f t="shared" si="0"/>
        <v>19.5</v>
      </c>
      <c r="Q32" s="18">
        <f t="shared" si="4"/>
        <v>0</v>
      </c>
      <c r="R32" s="18">
        <f t="shared" si="5"/>
        <v>39</v>
      </c>
      <c r="S32" s="18"/>
      <c r="T32" s="68">
        <f t="shared" ref="T32:T68" si="19">H32+M32</f>
        <v>2016</v>
      </c>
      <c r="U32" s="60">
        <f t="shared" si="1"/>
        <v>2035.5</v>
      </c>
      <c r="V32" s="2" t="s">
        <v>9</v>
      </c>
      <c r="W32" s="2" t="s">
        <v>9</v>
      </c>
      <c r="X32" s="2" t="s">
        <v>9</v>
      </c>
      <c r="Y32" s="2" t="s">
        <v>9</v>
      </c>
      <c r="Z32" s="2" t="s">
        <v>12</v>
      </c>
      <c r="AA32" s="2" t="s">
        <v>12</v>
      </c>
      <c r="AB32" s="14" t="str">
        <f>IF(J32&gt;AH32,"○",IF((Q32-3)&gt;AH32,"△3",IF(MIN(Q32:R32)&gt;AH32,"△2",IF(AH32&gt;=MIN(Q32:R32),"△1"))))</f>
        <v>○</v>
      </c>
      <c r="AC32" s="2" t="s">
        <v>0</v>
      </c>
      <c r="AD32" s="13" t="str">
        <f t="shared" si="2"/>
        <v>△3</v>
      </c>
      <c r="AE32" s="2" t="s">
        <v>9</v>
      </c>
      <c r="AF32" s="18">
        <v>2024</v>
      </c>
      <c r="AG32" s="20"/>
      <c r="AH32" s="70">
        <f t="shared" si="18"/>
        <v>8</v>
      </c>
      <c r="AI32" s="13"/>
      <c r="AJ32" s="58"/>
      <c r="AK32" s="11" t="str">
        <f t="shared" ref="AK32:AK69" si="20">IF(AE32="△3","-",IF(AE32="△2",3,IF(AE32="△1",1,"-")))</f>
        <v>-</v>
      </c>
      <c r="AL32" s="58">
        <f>IF(AK32="-",T32-AF32,AK32)</f>
        <v>-8</v>
      </c>
      <c r="AM32" s="15" t="s">
        <v>10</v>
      </c>
      <c r="AN32" s="13" t="str">
        <f t="shared" ref="AN32:AN40" si="21">IF(F32="修繕","-",IF(AK32="-","-",(AF32+AK32)))</f>
        <v>-</v>
      </c>
      <c r="AO32" s="11">
        <v>2</v>
      </c>
      <c r="AP32" s="11">
        <v>0.33</v>
      </c>
      <c r="AQ32" s="11">
        <v>2</v>
      </c>
      <c r="AR32" s="11">
        <v>0.33</v>
      </c>
      <c r="AS32" s="11">
        <v>2</v>
      </c>
      <c r="AT32" s="11">
        <v>0.33</v>
      </c>
      <c r="AU32" s="19">
        <f t="shared" si="12"/>
        <v>0.495</v>
      </c>
      <c r="AV32" s="11" t="s">
        <v>155</v>
      </c>
      <c r="AW32" s="15" t="str">
        <f t="shared" ref="AW32:AW46" si="22">AN32</f>
        <v>-</v>
      </c>
      <c r="AX32" s="16"/>
      <c r="AY32" s="105"/>
    </row>
    <row r="33" spans="2:52" ht="16.5" customHeight="1" x14ac:dyDescent="0.2">
      <c r="B33" s="29" t="s">
        <v>11</v>
      </c>
      <c r="C33" s="39"/>
      <c r="D33" s="39"/>
      <c r="E33" s="1" t="s">
        <v>76</v>
      </c>
      <c r="F33" s="1" t="s">
        <v>161</v>
      </c>
      <c r="G33" s="100">
        <v>1977</v>
      </c>
      <c r="H33" s="101">
        <v>1977</v>
      </c>
      <c r="I33" s="101">
        <v>1977</v>
      </c>
      <c r="J33" s="62">
        <v>29</v>
      </c>
      <c r="K33" s="62">
        <v>60</v>
      </c>
      <c r="L33" s="61">
        <v>30</v>
      </c>
      <c r="M33" s="61">
        <v>42</v>
      </c>
      <c r="N33" s="2" t="s">
        <v>10</v>
      </c>
      <c r="O33" s="2" t="s">
        <v>10</v>
      </c>
      <c r="P33" s="67">
        <f t="shared" si="0"/>
        <v>78</v>
      </c>
      <c r="Q33" s="18">
        <f t="shared" si="4"/>
        <v>30</v>
      </c>
      <c r="R33" s="18">
        <f t="shared" si="5"/>
        <v>42</v>
      </c>
      <c r="S33" s="18"/>
      <c r="T33" s="68">
        <f t="shared" si="19"/>
        <v>2019</v>
      </c>
      <c r="U33" s="60">
        <f t="shared" si="1"/>
        <v>2055</v>
      </c>
      <c r="V33" s="2" t="s">
        <v>9</v>
      </c>
      <c r="W33" s="2" t="s">
        <v>9</v>
      </c>
      <c r="X33" s="2" t="s">
        <v>9</v>
      </c>
      <c r="Y33" s="2" t="s">
        <v>9</v>
      </c>
      <c r="Z33" s="13" t="s">
        <v>9</v>
      </c>
      <c r="AA33" s="2" t="s">
        <v>9</v>
      </c>
      <c r="AB33" s="14" t="str">
        <f t="shared" si="17"/>
        <v>△1</v>
      </c>
      <c r="AC33" s="2" t="s">
        <v>0</v>
      </c>
      <c r="AD33" s="13" t="str">
        <f t="shared" si="2"/>
        <v>△1</v>
      </c>
      <c r="AE33" s="2" t="s">
        <v>9</v>
      </c>
      <c r="AF33" s="18">
        <v>2024</v>
      </c>
      <c r="AG33" s="20"/>
      <c r="AH33" s="70">
        <f t="shared" si="18"/>
        <v>47</v>
      </c>
      <c r="AI33" s="13"/>
      <c r="AJ33" s="58"/>
      <c r="AK33" s="11" t="str">
        <f t="shared" si="20"/>
        <v>-</v>
      </c>
      <c r="AL33" s="58">
        <f t="shared" ref="AL33:AL42" si="23">IF(AK33="-",T33-AF33,AK33)</f>
        <v>-5</v>
      </c>
      <c r="AM33" s="15" t="s">
        <v>10</v>
      </c>
      <c r="AN33" s="13" t="str">
        <f t="shared" si="21"/>
        <v>-</v>
      </c>
      <c r="AO33" s="11">
        <v>2</v>
      </c>
      <c r="AP33" s="11">
        <v>0.33</v>
      </c>
      <c r="AQ33" s="11">
        <v>2</v>
      </c>
      <c r="AR33" s="11">
        <v>0.33</v>
      </c>
      <c r="AS33" s="11">
        <v>2</v>
      </c>
      <c r="AT33" s="11">
        <v>0.33</v>
      </c>
      <c r="AU33" s="19">
        <f t="shared" si="12"/>
        <v>0.495</v>
      </c>
      <c r="AV33" s="11" t="s">
        <v>155</v>
      </c>
      <c r="AW33" s="15" t="str">
        <f t="shared" si="22"/>
        <v>-</v>
      </c>
      <c r="AX33" s="11"/>
      <c r="AY33" s="106"/>
      <c r="AZ33" s="9"/>
    </row>
    <row r="34" spans="2:52" ht="16.5" customHeight="1" x14ac:dyDescent="0.2">
      <c r="B34" s="30"/>
      <c r="C34" s="71" t="s">
        <v>81</v>
      </c>
      <c r="D34" s="41" t="s">
        <v>102</v>
      </c>
      <c r="E34" s="13" t="s">
        <v>101</v>
      </c>
      <c r="F34" s="1" t="s">
        <v>162</v>
      </c>
      <c r="G34" s="100">
        <v>1977</v>
      </c>
      <c r="H34" s="101">
        <v>1977</v>
      </c>
      <c r="I34" s="101">
        <v>1977</v>
      </c>
      <c r="J34" s="62">
        <v>29</v>
      </c>
      <c r="K34" s="62">
        <v>60</v>
      </c>
      <c r="L34" s="61">
        <v>30</v>
      </c>
      <c r="M34" s="61">
        <v>42</v>
      </c>
      <c r="N34" s="2" t="s">
        <v>10</v>
      </c>
      <c r="O34" s="2" t="s">
        <v>10</v>
      </c>
      <c r="P34" s="67">
        <f t="shared" si="0"/>
        <v>78</v>
      </c>
      <c r="Q34" s="18">
        <f t="shared" si="4"/>
        <v>30</v>
      </c>
      <c r="R34" s="18">
        <f t="shared" si="5"/>
        <v>42</v>
      </c>
      <c r="S34" s="18"/>
      <c r="T34" s="68">
        <f t="shared" si="19"/>
        <v>2019</v>
      </c>
      <c r="U34" s="60">
        <f t="shared" si="1"/>
        <v>2055</v>
      </c>
      <c r="V34" s="2" t="s">
        <v>9</v>
      </c>
      <c r="W34" s="2" t="s">
        <v>9</v>
      </c>
      <c r="X34" s="2" t="s">
        <v>9</v>
      </c>
      <c r="Y34" s="2" t="s">
        <v>9</v>
      </c>
      <c r="Z34" s="13" t="s">
        <v>9</v>
      </c>
      <c r="AA34" s="2" t="s">
        <v>9</v>
      </c>
      <c r="AB34" s="14" t="str">
        <f t="shared" si="17"/>
        <v>△1</v>
      </c>
      <c r="AC34" s="2" t="s">
        <v>0</v>
      </c>
      <c r="AD34" s="13" t="str">
        <f t="shared" si="2"/>
        <v>△1</v>
      </c>
      <c r="AE34" s="2" t="s">
        <v>9</v>
      </c>
      <c r="AF34" s="18">
        <v>2024</v>
      </c>
      <c r="AG34" s="20"/>
      <c r="AH34" s="70">
        <f t="shared" si="18"/>
        <v>47</v>
      </c>
      <c r="AI34" s="13"/>
      <c r="AJ34" s="58"/>
      <c r="AK34" s="11" t="str">
        <f t="shared" si="20"/>
        <v>-</v>
      </c>
      <c r="AL34" s="58">
        <f t="shared" si="23"/>
        <v>-5</v>
      </c>
      <c r="AM34" s="15" t="s">
        <v>10</v>
      </c>
      <c r="AN34" s="13" t="str">
        <f t="shared" si="21"/>
        <v>-</v>
      </c>
      <c r="AO34" s="11">
        <v>2</v>
      </c>
      <c r="AP34" s="11">
        <v>0.33</v>
      </c>
      <c r="AQ34" s="11">
        <v>2</v>
      </c>
      <c r="AR34" s="11">
        <v>0.33</v>
      </c>
      <c r="AS34" s="11">
        <v>2</v>
      </c>
      <c r="AT34" s="11">
        <v>0.33</v>
      </c>
      <c r="AU34" s="19">
        <f t="shared" si="12"/>
        <v>0.495</v>
      </c>
      <c r="AV34" s="11" t="s">
        <v>155</v>
      </c>
      <c r="AW34" s="15" t="str">
        <f t="shared" si="22"/>
        <v>-</v>
      </c>
      <c r="AX34" s="11"/>
      <c r="AY34" s="106"/>
      <c r="AZ34" s="9"/>
    </row>
    <row r="35" spans="2:52" ht="16.5" customHeight="1" x14ac:dyDescent="0.2">
      <c r="B35" s="30"/>
      <c r="C35" s="42"/>
      <c r="D35" s="41" t="s">
        <v>103</v>
      </c>
      <c r="E35" s="13" t="s">
        <v>101</v>
      </c>
      <c r="F35" s="1" t="s">
        <v>162</v>
      </c>
      <c r="G35" s="100">
        <v>1977</v>
      </c>
      <c r="H35" s="101">
        <v>1977</v>
      </c>
      <c r="I35" s="101">
        <v>1977</v>
      </c>
      <c r="J35" s="62">
        <v>29</v>
      </c>
      <c r="K35" s="62">
        <v>60</v>
      </c>
      <c r="L35" s="61">
        <v>30</v>
      </c>
      <c r="M35" s="61">
        <v>42</v>
      </c>
      <c r="N35" s="2" t="s">
        <v>10</v>
      </c>
      <c r="O35" s="2" t="s">
        <v>10</v>
      </c>
      <c r="P35" s="67">
        <f t="shared" si="0"/>
        <v>78</v>
      </c>
      <c r="Q35" s="18">
        <f t="shared" si="4"/>
        <v>30</v>
      </c>
      <c r="R35" s="18">
        <f>IF(O35="-",M35,O35)</f>
        <v>42</v>
      </c>
      <c r="S35" s="18"/>
      <c r="T35" s="68">
        <f t="shared" si="19"/>
        <v>2019</v>
      </c>
      <c r="U35" s="60">
        <f t="shared" si="1"/>
        <v>2055</v>
      </c>
      <c r="V35" s="2" t="s">
        <v>9</v>
      </c>
      <c r="W35" s="2" t="s">
        <v>9</v>
      </c>
      <c r="X35" s="2" t="s">
        <v>9</v>
      </c>
      <c r="Y35" s="2" t="s">
        <v>9</v>
      </c>
      <c r="Z35" s="13" t="s">
        <v>9</v>
      </c>
      <c r="AA35" s="2" t="s">
        <v>9</v>
      </c>
      <c r="AB35" s="14" t="str">
        <f t="shared" si="17"/>
        <v>△1</v>
      </c>
      <c r="AC35" s="2" t="s">
        <v>0</v>
      </c>
      <c r="AD35" s="13" t="str">
        <f t="shared" si="2"/>
        <v>△1</v>
      </c>
      <c r="AE35" s="2" t="s">
        <v>9</v>
      </c>
      <c r="AF35" s="18">
        <v>2024</v>
      </c>
      <c r="AG35" s="20"/>
      <c r="AH35" s="70">
        <f t="shared" si="18"/>
        <v>47</v>
      </c>
      <c r="AI35" s="13"/>
      <c r="AJ35" s="58"/>
      <c r="AK35" s="11" t="str">
        <f t="shared" si="20"/>
        <v>-</v>
      </c>
      <c r="AL35" s="58">
        <f t="shared" si="23"/>
        <v>-5</v>
      </c>
      <c r="AM35" s="15" t="s">
        <v>10</v>
      </c>
      <c r="AN35" s="13" t="str">
        <f t="shared" si="21"/>
        <v>-</v>
      </c>
      <c r="AO35" s="11">
        <v>2</v>
      </c>
      <c r="AP35" s="11">
        <v>0.33</v>
      </c>
      <c r="AQ35" s="11">
        <v>2</v>
      </c>
      <c r="AR35" s="11">
        <v>0.33</v>
      </c>
      <c r="AS35" s="11">
        <v>2</v>
      </c>
      <c r="AT35" s="11">
        <v>0.33</v>
      </c>
      <c r="AU35" s="19">
        <f t="shared" si="12"/>
        <v>0.495</v>
      </c>
      <c r="AV35" s="11" t="s">
        <v>155</v>
      </c>
      <c r="AW35" s="15" t="str">
        <f t="shared" si="22"/>
        <v>-</v>
      </c>
      <c r="AX35" s="11"/>
      <c r="AY35" s="106"/>
      <c r="AZ35" s="9"/>
    </row>
    <row r="36" spans="2:52" s="9" customFormat="1" ht="16.5" customHeight="1" x14ac:dyDescent="0.2">
      <c r="B36" s="30"/>
      <c r="C36" s="43"/>
      <c r="D36" s="41" t="s">
        <v>2</v>
      </c>
      <c r="E36" s="13" t="s">
        <v>101</v>
      </c>
      <c r="F36" s="1" t="s">
        <v>162</v>
      </c>
      <c r="G36" s="100">
        <v>1977</v>
      </c>
      <c r="H36" s="101">
        <v>1977</v>
      </c>
      <c r="I36" s="101">
        <v>1977</v>
      </c>
      <c r="J36" s="13"/>
      <c r="K36" s="63">
        <v>15</v>
      </c>
      <c r="L36" s="2"/>
      <c r="M36" s="2"/>
      <c r="N36" s="2" t="s">
        <v>10</v>
      </c>
      <c r="O36" s="2" t="s">
        <v>10</v>
      </c>
      <c r="P36" s="67">
        <f t="shared" si="0"/>
        <v>19.5</v>
      </c>
      <c r="Q36" s="18">
        <f t="shared" si="4"/>
        <v>0</v>
      </c>
      <c r="R36" s="18">
        <f t="shared" si="5"/>
        <v>0</v>
      </c>
      <c r="S36" s="18"/>
      <c r="T36" s="68">
        <f t="shared" si="19"/>
        <v>1977</v>
      </c>
      <c r="U36" s="60">
        <f t="shared" si="1"/>
        <v>1996.5</v>
      </c>
      <c r="V36" s="2" t="s">
        <v>9</v>
      </c>
      <c r="W36" s="2" t="s">
        <v>9</v>
      </c>
      <c r="X36" s="2" t="s">
        <v>9</v>
      </c>
      <c r="Y36" s="2" t="s">
        <v>9</v>
      </c>
      <c r="Z36" s="13" t="s">
        <v>9</v>
      </c>
      <c r="AA36" s="2" t="s">
        <v>9</v>
      </c>
      <c r="AB36" s="14" t="str">
        <f t="shared" si="17"/>
        <v>△1</v>
      </c>
      <c r="AC36" s="2" t="s">
        <v>0</v>
      </c>
      <c r="AD36" s="13" t="str">
        <f t="shared" si="2"/>
        <v>△1</v>
      </c>
      <c r="AE36" s="2" t="s">
        <v>9</v>
      </c>
      <c r="AF36" s="18">
        <v>2024</v>
      </c>
      <c r="AG36" s="20"/>
      <c r="AH36" s="70">
        <f t="shared" si="18"/>
        <v>47</v>
      </c>
      <c r="AI36" s="13"/>
      <c r="AJ36" s="58"/>
      <c r="AK36" s="11" t="str">
        <f t="shared" si="20"/>
        <v>-</v>
      </c>
      <c r="AL36" s="58">
        <f t="shared" si="23"/>
        <v>-47</v>
      </c>
      <c r="AM36" s="15" t="s">
        <v>10</v>
      </c>
      <c r="AN36" s="13" t="str">
        <f t="shared" si="21"/>
        <v>-</v>
      </c>
      <c r="AO36" s="11">
        <v>2</v>
      </c>
      <c r="AP36" s="11">
        <v>0.33</v>
      </c>
      <c r="AQ36" s="11">
        <v>2</v>
      </c>
      <c r="AR36" s="11">
        <v>0.33</v>
      </c>
      <c r="AS36" s="11">
        <v>2</v>
      </c>
      <c r="AT36" s="11">
        <v>0.33</v>
      </c>
      <c r="AU36" s="19">
        <f t="shared" si="12"/>
        <v>0.495</v>
      </c>
      <c r="AV36" s="11" t="s">
        <v>155</v>
      </c>
      <c r="AW36" s="15" t="str">
        <f t="shared" si="22"/>
        <v>-</v>
      </c>
      <c r="AX36" s="16"/>
      <c r="AY36" s="105"/>
    </row>
    <row r="37" spans="2:52" ht="16.5" customHeight="1" x14ac:dyDescent="0.2">
      <c r="B37" s="30"/>
      <c r="C37" s="71" t="s">
        <v>82</v>
      </c>
      <c r="D37" s="41" t="s">
        <v>104</v>
      </c>
      <c r="E37" s="13" t="s">
        <v>79</v>
      </c>
      <c r="F37" s="1" t="s">
        <v>162</v>
      </c>
      <c r="G37" s="100">
        <v>1977</v>
      </c>
      <c r="H37" s="101">
        <v>1977</v>
      </c>
      <c r="I37" s="101">
        <v>1977</v>
      </c>
      <c r="J37" s="62">
        <v>29</v>
      </c>
      <c r="K37" s="62">
        <v>60</v>
      </c>
      <c r="L37" s="61">
        <v>30</v>
      </c>
      <c r="M37" s="61">
        <v>42</v>
      </c>
      <c r="N37" s="2" t="s">
        <v>10</v>
      </c>
      <c r="O37" s="2" t="s">
        <v>10</v>
      </c>
      <c r="P37" s="67">
        <f t="shared" ref="P37:P68" si="24">1.3*K37</f>
        <v>78</v>
      </c>
      <c r="Q37" s="18">
        <f t="shared" si="4"/>
        <v>30</v>
      </c>
      <c r="R37" s="18">
        <f t="shared" si="5"/>
        <v>42</v>
      </c>
      <c r="S37" s="18"/>
      <c r="T37" s="68">
        <f t="shared" si="19"/>
        <v>2019</v>
      </c>
      <c r="U37" s="60">
        <f t="shared" ref="U37:U68" si="25">H37+P37</f>
        <v>2055</v>
      </c>
      <c r="V37" s="2" t="s">
        <v>9</v>
      </c>
      <c r="W37" s="2" t="s">
        <v>9</v>
      </c>
      <c r="X37" s="2" t="s">
        <v>9</v>
      </c>
      <c r="Y37" s="2" t="s">
        <v>9</v>
      </c>
      <c r="Z37" s="2" t="s">
        <v>0</v>
      </c>
      <c r="AA37" s="2" t="s">
        <v>9</v>
      </c>
      <c r="AB37" s="14" t="str">
        <f t="shared" si="17"/>
        <v>△1</v>
      </c>
      <c r="AC37" s="2" t="s">
        <v>0</v>
      </c>
      <c r="AD37" s="13" t="str">
        <f t="shared" ref="AD37:AD68" si="26">IF(OR(Z37="△1",AA37="△1",AC37="△1",AB37="△1"),"△1",IF(OR(Z37="△2",AA37="△2",AC37="△2",AB37="△2"),"△2",IF(OR(Z37="△3",AA37="△3",AC37="△3",AB37="△3"),"△3",IF(OR(Z37="○",AA37="○",AC37="○",AB37="○"),"○","-"))))</f>
        <v>△1</v>
      </c>
      <c r="AE37" s="2" t="s">
        <v>9</v>
      </c>
      <c r="AF37" s="18">
        <v>2024</v>
      </c>
      <c r="AG37" s="20"/>
      <c r="AH37" s="70">
        <f t="shared" si="18"/>
        <v>47</v>
      </c>
      <c r="AI37" s="13"/>
      <c r="AJ37" s="58"/>
      <c r="AK37" s="11" t="str">
        <f t="shared" si="20"/>
        <v>-</v>
      </c>
      <c r="AL37" s="58">
        <f t="shared" si="23"/>
        <v>-5</v>
      </c>
      <c r="AM37" s="15" t="s">
        <v>10</v>
      </c>
      <c r="AN37" s="13" t="str">
        <f t="shared" si="21"/>
        <v>-</v>
      </c>
      <c r="AO37" s="11">
        <v>2</v>
      </c>
      <c r="AP37" s="11">
        <v>0.33</v>
      </c>
      <c r="AQ37" s="11">
        <v>2</v>
      </c>
      <c r="AR37" s="11">
        <v>0.33</v>
      </c>
      <c r="AS37" s="11">
        <v>2</v>
      </c>
      <c r="AT37" s="11">
        <v>0.33</v>
      </c>
      <c r="AU37" s="19">
        <f t="shared" si="12"/>
        <v>0.495</v>
      </c>
      <c r="AV37" s="11" t="s">
        <v>155</v>
      </c>
      <c r="AW37" s="15" t="str">
        <f t="shared" si="22"/>
        <v>-</v>
      </c>
      <c r="AX37" s="11"/>
      <c r="AY37" s="106"/>
      <c r="AZ37" s="9"/>
    </row>
    <row r="38" spans="2:52" s="9" customFormat="1" ht="16.5" customHeight="1" x14ac:dyDescent="0.2">
      <c r="B38" s="32"/>
      <c r="C38" s="42"/>
      <c r="D38" s="41" t="s">
        <v>149</v>
      </c>
      <c r="E38" s="13" t="s">
        <v>79</v>
      </c>
      <c r="F38" s="1" t="s">
        <v>162</v>
      </c>
      <c r="G38" s="100">
        <v>1977</v>
      </c>
      <c r="H38" s="101">
        <v>1977</v>
      </c>
      <c r="I38" s="101">
        <v>1977</v>
      </c>
      <c r="J38" s="62">
        <v>29</v>
      </c>
      <c r="K38" s="62">
        <v>60</v>
      </c>
      <c r="L38" s="61">
        <v>30</v>
      </c>
      <c r="M38" s="61">
        <v>42</v>
      </c>
      <c r="N38" s="2" t="s">
        <v>10</v>
      </c>
      <c r="O38" s="2" t="s">
        <v>10</v>
      </c>
      <c r="P38" s="67">
        <f t="shared" si="24"/>
        <v>78</v>
      </c>
      <c r="Q38" s="18">
        <f t="shared" si="4"/>
        <v>30</v>
      </c>
      <c r="R38" s="18">
        <f t="shared" si="5"/>
        <v>42</v>
      </c>
      <c r="S38" s="18"/>
      <c r="T38" s="68">
        <f t="shared" si="19"/>
        <v>2019</v>
      </c>
      <c r="U38" s="60">
        <f t="shared" si="25"/>
        <v>2055</v>
      </c>
      <c r="V38" s="2" t="s">
        <v>9</v>
      </c>
      <c r="W38" s="2" t="s">
        <v>9</v>
      </c>
      <c r="X38" s="2" t="s">
        <v>9</v>
      </c>
      <c r="Y38" s="2" t="s">
        <v>9</v>
      </c>
      <c r="Z38" s="2" t="s">
        <v>0</v>
      </c>
      <c r="AA38" s="2" t="s">
        <v>14</v>
      </c>
      <c r="AB38" s="14" t="str">
        <f t="shared" si="17"/>
        <v>△1</v>
      </c>
      <c r="AC38" s="2" t="s">
        <v>0</v>
      </c>
      <c r="AD38" s="13" t="str">
        <f t="shared" si="26"/>
        <v>△1</v>
      </c>
      <c r="AE38" s="2" t="s">
        <v>14</v>
      </c>
      <c r="AF38" s="18">
        <v>2024</v>
      </c>
      <c r="AG38" s="20"/>
      <c r="AH38" s="70">
        <f t="shared" si="18"/>
        <v>47</v>
      </c>
      <c r="AI38" s="13"/>
      <c r="AJ38" s="58"/>
      <c r="AK38" s="11">
        <f t="shared" si="20"/>
        <v>1</v>
      </c>
      <c r="AL38" s="58">
        <f t="shared" si="23"/>
        <v>1</v>
      </c>
      <c r="AM38" s="15" t="s">
        <v>10</v>
      </c>
      <c r="AN38" s="13">
        <f t="shared" si="21"/>
        <v>2025</v>
      </c>
      <c r="AO38" s="11">
        <v>2</v>
      </c>
      <c r="AP38" s="11">
        <v>0.33</v>
      </c>
      <c r="AQ38" s="11">
        <v>2</v>
      </c>
      <c r="AR38" s="11">
        <v>0.33</v>
      </c>
      <c r="AS38" s="11">
        <v>2</v>
      </c>
      <c r="AT38" s="11">
        <v>0.33</v>
      </c>
      <c r="AU38" s="19">
        <f t="shared" si="12"/>
        <v>0.495</v>
      </c>
      <c r="AV38" s="11" t="s">
        <v>157</v>
      </c>
      <c r="AW38" s="15">
        <f t="shared" si="22"/>
        <v>2025</v>
      </c>
      <c r="AX38" s="16"/>
      <c r="AY38" s="105"/>
    </row>
    <row r="39" spans="2:52" ht="16.5" customHeight="1" x14ac:dyDescent="0.2">
      <c r="B39" s="32"/>
      <c r="C39" s="42"/>
      <c r="D39" s="41" t="s">
        <v>105</v>
      </c>
      <c r="E39" s="13" t="s">
        <v>79</v>
      </c>
      <c r="F39" s="1" t="s">
        <v>162</v>
      </c>
      <c r="G39" s="100">
        <v>1977</v>
      </c>
      <c r="H39" s="101">
        <v>1977</v>
      </c>
      <c r="I39" s="101">
        <v>1977</v>
      </c>
      <c r="J39" s="62">
        <v>29</v>
      </c>
      <c r="K39" s="62">
        <v>60</v>
      </c>
      <c r="L39" s="61">
        <v>30</v>
      </c>
      <c r="M39" s="61">
        <v>42</v>
      </c>
      <c r="N39" s="2" t="s">
        <v>10</v>
      </c>
      <c r="O39" s="2" t="s">
        <v>10</v>
      </c>
      <c r="P39" s="67">
        <f t="shared" si="24"/>
        <v>78</v>
      </c>
      <c r="Q39" s="18">
        <f t="shared" si="4"/>
        <v>30</v>
      </c>
      <c r="R39" s="18">
        <f t="shared" si="5"/>
        <v>42</v>
      </c>
      <c r="S39" s="18"/>
      <c r="T39" s="68">
        <f t="shared" si="19"/>
        <v>2019</v>
      </c>
      <c r="U39" s="60">
        <f t="shared" si="25"/>
        <v>2055</v>
      </c>
      <c r="V39" s="2" t="s">
        <v>9</v>
      </c>
      <c r="W39" s="2" t="s">
        <v>9</v>
      </c>
      <c r="X39" s="2" t="s">
        <v>9</v>
      </c>
      <c r="Y39" s="2" t="s">
        <v>9</v>
      </c>
      <c r="Z39" s="2" t="s">
        <v>0</v>
      </c>
      <c r="AA39" s="2" t="s">
        <v>9</v>
      </c>
      <c r="AB39" s="14" t="str">
        <f t="shared" si="17"/>
        <v>△1</v>
      </c>
      <c r="AC39" s="2" t="s">
        <v>0</v>
      </c>
      <c r="AD39" s="13" t="str">
        <f t="shared" si="26"/>
        <v>△1</v>
      </c>
      <c r="AE39" s="2" t="s">
        <v>9</v>
      </c>
      <c r="AF39" s="18">
        <v>2024</v>
      </c>
      <c r="AG39" s="20"/>
      <c r="AH39" s="70">
        <f t="shared" si="18"/>
        <v>47</v>
      </c>
      <c r="AI39" s="13"/>
      <c r="AJ39" s="58"/>
      <c r="AK39" s="11" t="str">
        <f t="shared" si="20"/>
        <v>-</v>
      </c>
      <c r="AL39" s="58">
        <f t="shared" si="23"/>
        <v>-5</v>
      </c>
      <c r="AM39" s="15" t="s">
        <v>10</v>
      </c>
      <c r="AN39" s="13" t="str">
        <f t="shared" si="21"/>
        <v>-</v>
      </c>
      <c r="AO39" s="11">
        <v>2</v>
      </c>
      <c r="AP39" s="11">
        <v>0.33</v>
      </c>
      <c r="AQ39" s="11">
        <v>2</v>
      </c>
      <c r="AR39" s="11">
        <v>0.33</v>
      </c>
      <c r="AS39" s="11">
        <v>2</v>
      </c>
      <c r="AT39" s="11">
        <v>0.33</v>
      </c>
      <c r="AU39" s="19">
        <f t="shared" si="12"/>
        <v>0.495</v>
      </c>
      <c r="AV39" s="11" t="s">
        <v>155</v>
      </c>
      <c r="AW39" s="15" t="str">
        <f t="shared" si="22"/>
        <v>-</v>
      </c>
      <c r="AX39" s="11"/>
      <c r="AY39" s="106"/>
      <c r="AZ39" s="9"/>
    </row>
    <row r="40" spans="2:52" ht="16.5" customHeight="1" x14ac:dyDescent="0.2">
      <c r="B40" s="29" t="s">
        <v>83</v>
      </c>
      <c r="C40" s="39"/>
      <c r="D40" s="39"/>
      <c r="E40" s="1" t="s">
        <v>76</v>
      </c>
      <c r="F40" s="1" t="s">
        <v>161</v>
      </c>
      <c r="G40" s="100">
        <v>1977</v>
      </c>
      <c r="H40" s="101">
        <v>1977</v>
      </c>
      <c r="I40" s="101">
        <v>1977</v>
      </c>
      <c r="J40" s="62">
        <v>29</v>
      </c>
      <c r="K40" s="62">
        <v>60</v>
      </c>
      <c r="L40" s="61">
        <v>30</v>
      </c>
      <c r="M40" s="61">
        <v>42</v>
      </c>
      <c r="N40" s="2" t="s">
        <v>10</v>
      </c>
      <c r="O40" s="2" t="s">
        <v>10</v>
      </c>
      <c r="P40" s="67">
        <f t="shared" si="24"/>
        <v>78</v>
      </c>
      <c r="Q40" s="18">
        <f>IF(N40="-",L40,N40)</f>
        <v>30</v>
      </c>
      <c r="R40" s="18">
        <f t="shared" si="5"/>
        <v>42</v>
      </c>
      <c r="S40" s="18"/>
      <c r="T40" s="68">
        <f t="shared" si="19"/>
        <v>2019</v>
      </c>
      <c r="U40" s="60">
        <f t="shared" si="25"/>
        <v>2055</v>
      </c>
      <c r="V40" s="2" t="s">
        <v>9</v>
      </c>
      <c r="W40" s="2" t="s">
        <v>9</v>
      </c>
      <c r="X40" s="2" t="s">
        <v>9</v>
      </c>
      <c r="Y40" s="2" t="s">
        <v>9</v>
      </c>
      <c r="Z40" s="13" t="s">
        <v>9</v>
      </c>
      <c r="AA40" s="2" t="s">
        <v>9</v>
      </c>
      <c r="AB40" s="14" t="str">
        <f t="shared" si="17"/>
        <v>△1</v>
      </c>
      <c r="AC40" s="2" t="s">
        <v>0</v>
      </c>
      <c r="AD40" s="13" t="str">
        <f t="shared" si="26"/>
        <v>△1</v>
      </c>
      <c r="AE40" s="2" t="s">
        <v>9</v>
      </c>
      <c r="AF40" s="18">
        <v>2024</v>
      </c>
      <c r="AG40" s="20"/>
      <c r="AH40" s="70">
        <f t="shared" si="18"/>
        <v>47</v>
      </c>
      <c r="AI40" s="13"/>
      <c r="AJ40" s="58"/>
      <c r="AK40" s="11" t="str">
        <f t="shared" si="20"/>
        <v>-</v>
      </c>
      <c r="AL40" s="58">
        <f t="shared" si="23"/>
        <v>-5</v>
      </c>
      <c r="AM40" s="15" t="s">
        <v>10</v>
      </c>
      <c r="AN40" s="13" t="str">
        <f t="shared" si="21"/>
        <v>-</v>
      </c>
      <c r="AO40" s="11">
        <v>2</v>
      </c>
      <c r="AP40" s="11">
        <v>0.33</v>
      </c>
      <c r="AQ40" s="11">
        <v>2</v>
      </c>
      <c r="AR40" s="11">
        <v>0.33</v>
      </c>
      <c r="AS40" s="11">
        <v>2</v>
      </c>
      <c r="AT40" s="11">
        <v>0.33</v>
      </c>
      <c r="AU40" s="19">
        <f t="shared" si="12"/>
        <v>0.495</v>
      </c>
      <c r="AV40" s="11" t="s">
        <v>155</v>
      </c>
      <c r="AW40" s="15" t="str">
        <f t="shared" si="22"/>
        <v>-</v>
      </c>
      <c r="AX40" s="11"/>
      <c r="AY40" s="106"/>
      <c r="AZ40" s="9"/>
    </row>
    <row r="41" spans="2:52" ht="16.5" customHeight="1" x14ac:dyDescent="0.2">
      <c r="B41" s="30"/>
      <c r="C41" s="71" t="s">
        <v>81</v>
      </c>
      <c r="D41" s="41" t="s">
        <v>102</v>
      </c>
      <c r="E41" s="13" t="s">
        <v>101</v>
      </c>
      <c r="F41" s="1" t="s">
        <v>162</v>
      </c>
      <c r="G41" s="100">
        <v>1977</v>
      </c>
      <c r="H41" s="101">
        <v>1977</v>
      </c>
      <c r="I41" s="101">
        <v>1977</v>
      </c>
      <c r="J41" s="62">
        <v>29</v>
      </c>
      <c r="K41" s="62">
        <v>60</v>
      </c>
      <c r="L41" s="61">
        <v>30</v>
      </c>
      <c r="M41" s="61">
        <v>42</v>
      </c>
      <c r="N41" s="2" t="s">
        <v>10</v>
      </c>
      <c r="O41" s="2" t="s">
        <v>10</v>
      </c>
      <c r="P41" s="67">
        <f t="shared" si="24"/>
        <v>78</v>
      </c>
      <c r="Q41" s="18">
        <f t="shared" si="4"/>
        <v>30</v>
      </c>
      <c r="R41" s="18">
        <f t="shared" si="5"/>
        <v>42</v>
      </c>
      <c r="S41" s="18"/>
      <c r="T41" s="68">
        <f t="shared" si="19"/>
        <v>2019</v>
      </c>
      <c r="U41" s="60">
        <f t="shared" si="25"/>
        <v>2055</v>
      </c>
      <c r="V41" s="2" t="s">
        <v>9</v>
      </c>
      <c r="W41" s="2" t="s">
        <v>9</v>
      </c>
      <c r="X41" s="2" t="s">
        <v>9</v>
      </c>
      <c r="Y41" s="2" t="s">
        <v>9</v>
      </c>
      <c r="Z41" s="13" t="s">
        <v>9</v>
      </c>
      <c r="AA41" s="2" t="s">
        <v>9</v>
      </c>
      <c r="AB41" s="14" t="str">
        <f>IF(J41&gt;AH41,"○",IF((Q41-3)&gt;AH41,"△3",IF(MIN(Q41:R41)&gt;AH41,"△2",IF(AH41&gt;=MIN(Q41:R41),"△1"))))</f>
        <v>△1</v>
      </c>
      <c r="AC41" s="2" t="s">
        <v>0</v>
      </c>
      <c r="AD41" s="13" t="str">
        <f t="shared" si="26"/>
        <v>△1</v>
      </c>
      <c r="AE41" s="2" t="s">
        <v>9</v>
      </c>
      <c r="AF41" s="18">
        <v>2024</v>
      </c>
      <c r="AG41" s="20"/>
      <c r="AH41" s="70">
        <f t="shared" si="18"/>
        <v>47</v>
      </c>
      <c r="AI41" s="13"/>
      <c r="AJ41" s="58"/>
      <c r="AK41" s="11" t="str">
        <f t="shared" si="20"/>
        <v>-</v>
      </c>
      <c r="AL41" s="58">
        <f t="shared" si="23"/>
        <v>-5</v>
      </c>
      <c r="AM41" s="15" t="s">
        <v>10</v>
      </c>
      <c r="AN41" s="13" t="str">
        <f t="shared" ref="AN41:AN98" si="27">IF(AK41="-","-",(AF41+AK41))</f>
        <v>-</v>
      </c>
      <c r="AO41" s="11">
        <v>2</v>
      </c>
      <c r="AP41" s="11">
        <v>0.33</v>
      </c>
      <c r="AQ41" s="11">
        <v>2</v>
      </c>
      <c r="AR41" s="11">
        <v>0.33</v>
      </c>
      <c r="AS41" s="11">
        <v>2</v>
      </c>
      <c r="AT41" s="11">
        <v>0.33</v>
      </c>
      <c r="AU41" s="19">
        <f t="shared" si="12"/>
        <v>0.495</v>
      </c>
      <c r="AV41" s="11" t="s">
        <v>155</v>
      </c>
      <c r="AW41" s="15" t="str">
        <f t="shared" si="22"/>
        <v>-</v>
      </c>
      <c r="AX41" s="11"/>
      <c r="AY41" s="106"/>
      <c r="AZ41" s="9"/>
    </row>
    <row r="42" spans="2:52" ht="16.5" customHeight="1" x14ac:dyDescent="0.2">
      <c r="B42" s="30"/>
      <c r="C42" s="42"/>
      <c r="D42" s="41" t="s">
        <v>103</v>
      </c>
      <c r="E42" s="13" t="s">
        <v>101</v>
      </c>
      <c r="F42" s="1" t="s">
        <v>162</v>
      </c>
      <c r="G42" s="100">
        <v>1977</v>
      </c>
      <c r="H42" s="101">
        <v>1977</v>
      </c>
      <c r="I42" s="101">
        <v>1977</v>
      </c>
      <c r="J42" s="62">
        <v>29</v>
      </c>
      <c r="K42" s="62">
        <v>60</v>
      </c>
      <c r="L42" s="61">
        <v>30</v>
      </c>
      <c r="M42" s="61">
        <v>42</v>
      </c>
      <c r="N42" s="2" t="s">
        <v>10</v>
      </c>
      <c r="O42" s="2" t="s">
        <v>10</v>
      </c>
      <c r="P42" s="67">
        <f t="shared" si="24"/>
        <v>78</v>
      </c>
      <c r="Q42" s="18">
        <f t="shared" si="4"/>
        <v>30</v>
      </c>
      <c r="R42" s="18">
        <f t="shared" si="5"/>
        <v>42</v>
      </c>
      <c r="S42" s="18"/>
      <c r="T42" s="68">
        <f t="shared" si="19"/>
        <v>2019</v>
      </c>
      <c r="U42" s="60">
        <f t="shared" si="25"/>
        <v>2055</v>
      </c>
      <c r="V42" s="2" t="s">
        <v>9</v>
      </c>
      <c r="W42" s="2" t="s">
        <v>9</v>
      </c>
      <c r="X42" s="2" t="s">
        <v>9</v>
      </c>
      <c r="Y42" s="2" t="s">
        <v>9</v>
      </c>
      <c r="Z42" s="13" t="s">
        <v>9</v>
      </c>
      <c r="AA42" s="2" t="s">
        <v>9</v>
      </c>
      <c r="AB42" s="14" t="str">
        <f t="shared" si="17"/>
        <v>△1</v>
      </c>
      <c r="AC42" s="2" t="s">
        <v>0</v>
      </c>
      <c r="AD42" s="13" t="str">
        <f t="shared" si="26"/>
        <v>△1</v>
      </c>
      <c r="AE42" s="2" t="s">
        <v>9</v>
      </c>
      <c r="AF42" s="18">
        <v>2024</v>
      </c>
      <c r="AG42" s="20"/>
      <c r="AH42" s="70">
        <f t="shared" si="18"/>
        <v>47</v>
      </c>
      <c r="AI42" s="13"/>
      <c r="AJ42" s="58"/>
      <c r="AK42" s="11" t="str">
        <f t="shared" si="20"/>
        <v>-</v>
      </c>
      <c r="AL42" s="58">
        <f t="shared" si="23"/>
        <v>-5</v>
      </c>
      <c r="AM42" s="15" t="s">
        <v>10</v>
      </c>
      <c r="AN42" s="13" t="str">
        <f t="shared" si="27"/>
        <v>-</v>
      </c>
      <c r="AO42" s="11">
        <v>2</v>
      </c>
      <c r="AP42" s="11">
        <v>0.33</v>
      </c>
      <c r="AQ42" s="11">
        <v>2</v>
      </c>
      <c r="AR42" s="11">
        <v>0.33</v>
      </c>
      <c r="AS42" s="11">
        <v>2</v>
      </c>
      <c r="AT42" s="11">
        <v>0.33</v>
      </c>
      <c r="AU42" s="19">
        <f t="shared" si="12"/>
        <v>0.495</v>
      </c>
      <c r="AV42" s="11" t="s">
        <v>155</v>
      </c>
      <c r="AW42" s="15" t="str">
        <f t="shared" si="22"/>
        <v>-</v>
      </c>
      <c r="AX42" s="11"/>
      <c r="AY42" s="106"/>
      <c r="AZ42" s="9"/>
    </row>
    <row r="43" spans="2:52" s="9" customFormat="1" ht="16.5" customHeight="1" x14ac:dyDescent="0.2">
      <c r="B43" s="32"/>
      <c r="C43" s="43"/>
      <c r="D43" s="41" t="s">
        <v>2</v>
      </c>
      <c r="E43" s="13" t="s">
        <v>101</v>
      </c>
      <c r="F43" s="1" t="s">
        <v>162</v>
      </c>
      <c r="G43" s="100">
        <v>1977</v>
      </c>
      <c r="H43" s="101">
        <v>1977</v>
      </c>
      <c r="I43" s="101">
        <v>1977</v>
      </c>
      <c r="J43" s="13"/>
      <c r="K43" s="63">
        <v>15</v>
      </c>
      <c r="L43" s="2"/>
      <c r="M43" s="2"/>
      <c r="N43" s="2" t="s">
        <v>10</v>
      </c>
      <c r="O43" s="2" t="s">
        <v>10</v>
      </c>
      <c r="P43" s="67">
        <f t="shared" si="24"/>
        <v>19.5</v>
      </c>
      <c r="Q43" s="18">
        <f t="shared" si="4"/>
        <v>0</v>
      </c>
      <c r="R43" s="18">
        <f t="shared" si="5"/>
        <v>0</v>
      </c>
      <c r="S43" s="18"/>
      <c r="T43" s="68"/>
      <c r="U43" s="60">
        <f t="shared" si="25"/>
        <v>1996.5</v>
      </c>
      <c r="V43" s="2" t="s">
        <v>9</v>
      </c>
      <c r="W43" s="2" t="s">
        <v>9</v>
      </c>
      <c r="X43" s="2" t="s">
        <v>9</v>
      </c>
      <c r="Y43" s="2" t="s">
        <v>9</v>
      </c>
      <c r="Z43" s="13" t="s">
        <v>9</v>
      </c>
      <c r="AA43" s="2" t="s">
        <v>9</v>
      </c>
      <c r="AB43" s="14" t="str">
        <f t="shared" si="17"/>
        <v>△1</v>
      </c>
      <c r="AC43" s="2" t="s">
        <v>0</v>
      </c>
      <c r="AD43" s="13" t="str">
        <f t="shared" si="26"/>
        <v>△1</v>
      </c>
      <c r="AE43" s="2" t="s">
        <v>9</v>
      </c>
      <c r="AF43" s="18">
        <v>2024</v>
      </c>
      <c r="AG43" s="20"/>
      <c r="AH43" s="70">
        <f t="shared" si="18"/>
        <v>47</v>
      </c>
      <c r="AI43" s="13"/>
      <c r="AJ43" s="58"/>
      <c r="AK43" s="11" t="str">
        <f>IF(AE43="△3","-",IF(AE43="△2",3,IF(AE43="△1",1,"-")))</f>
        <v>-</v>
      </c>
      <c r="AL43" s="58"/>
      <c r="AM43" s="15" t="s">
        <v>10</v>
      </c>
      <c r="AN43" s="13" t="str">
        <f t="shared" si="27"/>
        <v>-</v>
      </c>
      <c r="AO43" s="11">
        <v>2</v>
      </c>
      <c r="AP43" s="11">
        <v>0.33</v>
      </c>
      <c r="AQ43" s="11">
        <v>2</v>
      </c>
      <c r="AR43" s="11">
        <v>0.33</v>
      </c>
      <c r="AS43" s="11">
        <v>2</v>
      </c>
      <c r="AT43" s="11">
        <v>0.33</v>
      </c>
      <c r="AU43" s="19">
        <f t="shared" si="12"/>
        <v>0.495</v>
      </c>
      <c r="AV43" s="11" t="s">
        <v>155</v>
      </c>
      <c r="AW43" s="15" t="str">
        <f t="shared" si="22"/>
        <v>-</v>
      </c>
      <c r="AX43" s="16"/>
      <c r="AY43" s="105"/>
    </row>
    <row r="44" spans="2:52" ht="16.5" customHeight="1" x14ac:dyDescent="0.2">
      <c r="B44" s="32"/>
      <c r="C44" s="71" t="s">
        <v>82</v>
      </c>
      <c r="D44" s="41" t="s">
        <v>104</v>
      </c>
      <c r="E44" s="13" t="s">
        <v>79</v>
      </c>
      <c r="F44" s="1" t="s">
        <v>162</v>
      </c>
      <c r="G44" s="100">
        <v>1977</v>
      </c>
      <c r="H44" s="101">
        <v>1977</v>
      </c>
      <c r="I44" s="101">
        <v>1977</v>
      </c>
      <c r="J44" s="62">
        <v>29</v>
      </c>
      <c r="K44" s="62">
        <v>60</v>
      </c>
      <c r="L44" s="61">
        <v>30</v>
      </c>
      <c r="M44" s="61">
        <v>42</v>
      </c>
      <c r="N44" s="2" t="s">
        <v>10</v>
      </c>
      <c r="O44" s="2" t="s">
        <v>10</v>
      </c>
      <c r="P44" s="67">
        <f t="shared" si="24"/>
        <v>78</v>
      </c>
      <c r="Q44" s="18">
        <f t="shared" si="4"/>
        <v>30</v>
      </c>
      <c r="R44" s="18">
        <f t="shared" si="5"/>
        <v>42</v>
      </c>
      <c r="S44" s="18"/>
      <c r="T44" s="68">
        <f t="shared" si="19"/>
        <v>2019</v>
      </c>
      <c r="U44" s="60">
        <f t="shared" si="25"/>
        <v>2055</v>
      </c>
      <c r="V44" s="2" t="s">
        <v>9</v>
      </c>
      <c r="W44" s="2" t="s">
        <v>9</v>
      </c>
      <c r="X44" s="2" t="s">
        <v>9</v>
      </c>
      <c r="Y44" s="2" t="s">
        <v>9</v>
      </c>
      <c r="Z44" s="2" t="s">
        <v>0</v>
      </c>
      <c r="AA44" s="2" t="s">
        <v>9</v>
      </c>
      <c r="AB44" s="14" t="str">
        <f t="shared" si="17"/>
        <v>△1</v>
      </c>
      <c r="AC44" s="2" t="s">
        <v>0</v>
      </c>
      <c r="AD44" s="13" t="str">
        <f t="shared" si="26"/>
        <v>△1</v>
      </c>
      <c r="AE44" s="2" t="s">
        <v>9</v>
      </c>
      <c r="AF44" s="18">
        <v>2024</v>
      </c>
      <c r="AG44" s="20">
        <f t="shared" ref="AG44" si="28">AF44-H44</f>
        <v>47</v>
      </c>
      <c r="AH44" s="70">
        <f t="shared" si="18"/>
        <v>47</v>
      </c>
      <c r="AI44" s="13"/>
      <c r="AJ44" s="58"/>
      <c r="AK44" s="11" t="str">
        <f t="shared" si="20"/>
        <v>-</v>
      </c>
      <c r="AL44" s="58">
        <f t="shared" ref="AL44:AL109" si="29">IF(AK44="-",T44-AF44,AK44)</f>
        <v>-5</v>
      </c>
      <c r="AM44" s="15" t="s">
        <v>10</v>
      </c>
      <c r="AN44" s="13" t="str">
        <f t="shared" si="27"/>
        <v>-</v>
      </c>
      <c r="AO44" s="11">
        <v>2</v>
      </c>
      <c r="AP44" s="11">
        <v>0.33</v>
      </c>
      <c r="AQ44" s="11">
        <v>2</v>
      </c>
      <c r="AR44" s="11">
        <v>0.33</v>
      </c>
      <c r="AS44" s="11">
        <v>2</v>
      </c>
      <c r="AT44" s="11">
        <v>0.33</v>
      </c>
      <c r="AU44" s="19">
        <f t="shared" si="12"/>
        <v>0.495</v>
      </c>
      <c r="AV44" s="11" t="s">
        <v>155</v>
      </c>
      <c r="AW44" s="15" t="str">
        <f t="shared" si="22"/>
        <v>-</v>
      </c>
      <c r="AX44" s="11"/>
      <c r="AY44" s="106"/>
      <c r="AZ44" s="9"/>
    </row>
    <row r="45" spans="2:52" s="9" customFormat="1" ht="16.5" customHeight="1" x14ac:dyDescent="0.2">
      <c r="B45" s="32"/>
      <c r="C45" s="42"/>
      <c r="D45" s="41" t="s">
        <v>149</v>
      </c>
      <c r="E45" s="13" t="s">
        <v>79</v>
      </c>
      <c r="F45" s="1" t="s">
        <v>162</v>
      </c>
      <c r="G45" s="100">
        <v>1977</v>
      </c>
      <c r="H45" s="101">
        <v>1977</v>
      </c>
      <c r="I45" s="101">
        <v>1977</v>
      </c>
      <c r="J45" s="62">
        <v>29</v>
      </c>
      <c r="K45" s="62">
        <v>60</v>
      </c>
      <c r="L45" s="61">
        <v>30</v>
      </c>
      <c r="M45" s="61">
        <v>42</v>
      </c>
      <c r="N45" s="2" t="s">
        <v>10</v>
      </c>
      <c r="O45" s="2" t="s">
        <v>10</v>
      </c>
      <c r="P45" s="67">
        <f t="shared" si="24"/>
        <v>78</v>
      </c>
      <c r="Q45" s="18">
        <f t="shared" si="4"/>
        <v>30</v>
      </c>
      <c r="R45" s="18">
        <f t="shared" si="5"/>
        <v>42</v>
      </c>
      <c r="S45" s="18"/>
      <c r="T45" s="68">
        <f t="shared" si="19"/>
        <v>2019</v>
      </c>
      <c r="U45" s="60">
        <f t="shared" si="25"/>
        <v>2055</v>
      </c>
      <c r="V45" s="2" t="s">
        <v>9</v>
      </c>
      <c r="W45" s="2" t="s">
        <v>9</v>
      </c>
      <c r="X45" s="2" t="s">
        <v>9</v>
      </c>
      <c r="Y45" s="2" t="s">
        <v>9</v>
      </c>
      <c r="Z45" s="2" t="s">
        <v>0</v>
      </c>
      <c r="AA45" s="2" t="s">
        <v>14</v>
      </c>
      <c r="AB45" s="14" t="str">
        <f t="shared" si="17"/>
        <v>△1</v>
      </c>
      <c r="AC45" s="2" t="s">
        <v>0</v>
      </c>
      <c r="AD45" s="13" t="str">
        <f t="shared" si="26"/>
        <v>△1</v>
      </c>
      <c r="AE45" s="2" t="s">
        <v>14</v>
      </c>
      <c r="AF45" s="18">
        <v>2024</v>
      </c>
      <c r="AG45" s="20"/>
      <c r="AH45" s="70">
        <f t="shared" si="18"/>
        <v>47</v>
      </c>
      <c r="AI45" s="13"/>
      <c r="AJ45" s="58"/>
      <c r="AK45" s="11">
        <f t="shared" si="20"/>
        <v>1</v>
      </c>
      <c r="AL45" s="58">
        <f t="shared" si="29"/>
        <v>1</v>
      </c>
      <c r="AM45" s="15" t="s">
        <v>10</v>
      </c>
      <c r="AN45" s="13">
        <f t="shared" si="27"/>
        <v>2025</v>
      </c>
      <c r="AO45" s="11">
        <v>2</v>
      </c>
      <c r="AP45" s="11">
        <v>0.33</v>
      </c>
      <c r="AQ45" s="11">
        <v>2</v>
      </c>
      <c r="AR45" s="11">
        <v>0.33</v>
      </c>
      <c r="AS45" s="11">
        <v>2</v>
      </c>
      <c r="AT45" s="11">
        <v>0.33</v>
      </c>
      <c r="AU45" s="19">
        <f t="shared" si="12"/>
        <v>0.495</v>
      </c>
      <c r="AV45" s="11" t="s">
        <v>157</v>
      </c>
      <c r="AW45" s="15">
        <f t="shared" si="22"/>
        <v>2025</v>
      </c>
      <c r="AX45" s="16"/>
      <c r="AY45" s="105"/>
    </row>
    <row r="46" spans="2:52" ht="16.5" customHeight="1" x14ac:dyDescent="0.2">
      <c r="B46" s="32"/>
      <c r="C46" s="42"/>
      <c r="D46" s="41" t="s">
        <v>105</v>
      </c>
      <c r="E46" s="13" t="s">
        <v>79</v>
      </c>
      <c r="F46" s="1" t="s">
        <v>162</v>
      </c>
      <c r="G46" s="100">
        <v>1977</v>
      </c>
      <c r="H46" s="101">
        <v>1977</v>
      </c>
      <c r="I46" s="101">
        <v>1977</v>
      </c>
      <c r="J46" s="62">
        <v>29</v>
      </c>
      <c r="K46" s="62">
        <v>60</v>
      </c>
      <c r="L46" s="61">
        <v>30</v>
      </c>
      <c r="M46" s="61">
        <v>42</v>
      </c>
      <c r="N46" s="2" t="s">
        <v>10</v>
      </c>
      <c r="O46" s="2" t="s">
        <v>10</v>
      </c>
      <c r="P46" s="67">
        <f t="shared" si="24"/>
        <v>78</v>
      </c>
      <c r="Q46" s="18">
        <f t="shared" si="4"/>
        <v>30</v>
      </c>
      <c r="R46" s="18">
        <f t="shared" si="5"/>
        <v>42</v>
      </c>
      <c r="S46" s="18"/>
      <c r="T46" s="68">
        <f t="shared" si="19"/>
        <v>2019</v>
      </c>
      <c r="U46" s="60">
        <f t="shared" si="25"/>
        <v>2055</v>
      </c>
      <c r="V46" s="2" t="s">
        <v>9</v>
      </c>
      <c r="W46" s="2" t="s">
        <v>9</v>
      </c>
      <c r="X46" s="2" t="s">
        <v>9</v>
      </c>
      <c r="Y46" s="2" t="s">
        <v>9</v>
      </c>
      <c r="Z46" s="2" t="s">
        <v>0</v>
      </c>
      <c r="AA46" s="2" t="s">
        <v>9</v>
      </c>
      <c r="AB46" s="14" t="str">
        <f t="shared" si="17"/>
        <v>△1</v>
      </c>
      <c r="AC46" s="2" t="s">
        <v>0</v>
      </c>
      <c r="AD46" s="13" t="str">
        <f t="shared" si="26"/>
        <v>△1</v>
      </c>
      <c r="AE46" s="2" t="s">
        <v>9</v>
      </c>
      <c r="AF46" s="18">
        <v>2024</v>
      </c>
      <c r="AG46" s="20"/>
      <c r="AH46" s="70">
        <f t="shared" si="18"/>
        <v>47</v>
      </c>
      <c r="AI46" s="13"/>
      <c r="AJ46" s="58"/>
      <c r="AK46" s="11" t="str">
        <f t="shared" si="20"/>
        <v>-</v>
      </c>
      <c r="AL46" s="58">
        <f t="shared" si="29"/>
        <v>-5</v>
      </c>
      <c r="AM46" s="15" t="s">
        <v>10</v>
      </c>
      <c r="AN46" s="13" t="str">
        <f t="shared" si="27"/>
        <v>-</v>
      </c>
      <c r="AO46" s="11">
        <v>2</v>
      </c>
      <c r="AP46" s="11">
        <v>0.33</v>
      </c>
      <c r="AQ46" s="11">
        <v>2</v>
      </c>
      <c r="AR46" s="11">
        <v>0.33</v>
      </c>
      <c r="AS46" s="11">
        <v>2</v>
      </c>
      <c r="AT46" s="11">
        <v>0.33</v>
      </c>
      <c r="AU46" s="19">
        <f t="shared" si="12"/>
        <v>0.495</v>
      </c>
      <c r="AV46" s="11" t="s">
        <v>155</v>
      </c>
      <c r="AW46" s="15" t="str">
        <f t="shared" si="22"/>
        <v>-</v>
      </c>
      <c r="AX46" s="11"/>
      <c r="AY46" s="106"/>
      <c r="AZ46" s="9"/>
    </row>
    <row r="47" spans="2:52" ht="16.5" customHeight="1" x14ac:dyDescent="0.2">
      <c r="B47" s="29" t="s">
        <v>84</v>
      </c>
      <c r="C47" s="10"/>
      <c r="D47" s="10"/>
      <c r="E47" s="1" t="s">
        <v>76</v>
      </c>
      <c r="F47" s="1" t="s">
        <v>161</v>
      </c>
      <c r="G47" s="100">
        <v>1977</v>
      </c>
      <c r="H47" s="101">
        <v>1977</v>
      </c>
      <c r="I47" s="101">
        <v>1977</v>
      </c>
      <c r="J47" s="62">
        <v>29</v>
      </c>
      <c r="K47" s="62">
        <v>60</v>
      </c>
      <c r="L47" s="61">
        <v>30</v>
      </c>
      <c r="M47" s="61">
        <v>42</v>
      </c>
      <c r="N47" s="2" t="s">
        <v>10</v>
      </c>
      <c r="O47" s="2" t="s">
        <v>10</v>
      </c>
      <c r="P47" s="67">
        <f t="shared" si="24"/>
        <v>78</v>
      </c>
      <c r="Q47" s="18">
        <f t="shared" si="4"/>
        <v>30</v>
      </c>
      <c r="R47" s="18">
        <f t="shared" si="5"/>
        <v>42</v>
      </c>
      <c r="S47" s="68"/>
      <c r="T47" s="68">
        <f t="shared" si="19"/>
        <v>2019</v>
      </c>
      <c r="U47" s="60">
        <f t="shared" si="25"/>
        <v>2055</v>
      </c>
      <c r="V47" s="2" t="s">
        <v>9</v>
      </c>
      <c r="W47" s="2" t="s">
        <v>9</v>
      </c>
      <c r="X47" s="2" t="s">
        <v>9</v>
      </c>
      <c r="Y47" s="2" t="s">
        <v>9</v>
      </c>
      <c r="Z47" s="13" t="s">
        <v>9</v>
      </c>
      <c r="AA47" s="2" t="s">
        <v>9</v>
      </c>
      <c r="AB47" s="14" t="str">
        <f t="shared" si="17"/>
        <v>△1</v>
      </c>
      <c r="AC47" s="2" t="s">
        <v>0</v>
      </c>
      <c r="AD47" s="13" t="str">
        <f t="shared" si="26"/>
        <v>△1</v>
      </c>
      <c r="AE47" s="2" t="s">
        <v>9</v>
      </c>
      <c r="AF47" s="18">
        <v>2024</v>
      </c>
      <c r="AG47" s="20"/>
      <c r="AH47" s="70">
        <f t="shared" si="18"/>
        <v>47</v>
      </c>
      <c r="AI47" s="13"/>
      <c r="AJ47" s="58"/>
      <c r="AK47" s="11" t="str">
        <f t="shared" si="20"/>
        <v>-</v>
      </c>
      <c r="AL47" s="58">
        <f t="shared" si="29"/>
        <v>-5</v>
      </c>
      <c r="AM47" s="15" t="s">
        <v>10</v>
      </c>
      <c r="AN47" s="13" t="str">
        <f t="shared" si="27"/>
        <v>-</v>
      </c>
      <c r="AO47" s="11">
        <v>2</v>
      </c>
      <c r="AP47" s="11">
        <v>0.33</v>
      </c>
      <c r="AQ47" s="11">
        <v>2</v>
      </c>
      <c r="AR47" s="11">
        <v>0.33</v>
      </c>
      <c r="AS47" s="11">
        <v>2</v>
      </c>
      <c r="AT47" s="11">
        <v>0.33</v>
      </c>
      <c r="AU47" s="19">
        <f t="shared" si="12"/>
        <v>0.495</v>
      </c>
      <c r="AV47" s="11" t="s">
        <v>156</v>
      </c>
      <c r="AW47" s="15">
        <v>2025</v>
      </c>
      <c r="AX47" s="11"/>
      <c r="AY47" s="106"/>
      <c r="AZ47" s="9"/>
    </row>
    <row r="48" spans="2:52" ht="16.5" customHeight="1" x14ac:dyDescent="0.2">
      <c r="B48" s="33"/>
      <c r="C48" s="72" t="s">
        <v>85</v>
      </c>
      <c r="D48" s="41" t="s">
        <v>106</v>
      </c>
      <c r="E48" s="13" t="s">
        <v>101</v>
      </c>
      <c r="F48" s="1" t="s">
        <v>163</v>
      </c>
      <c r="G48" s="100">
        <v>1977</v>
      </c>
      <c r="H48" s="101">
        <v>1977</v>
      </c>
      <c r="I48" s="101">
        <v>1977</v>
      </c>
      <c r="J48" s="63">
        <v>19</v>
      </c>
      <c r="K48" s="63">
        <v>39</v>
      </c>
      <c r="L48" s="61">
        <v>30</v>
      </c>
      <c r="M48" s="61">
        <v>42</v>
      </c>
      <c r="N48" s="2" t="s">
        <v>10</v>
      </c>
      <c r="O48" s="2" t="s">
        <v>10</v>
      </c>
      <c r="P48" s="67">
        <f t="shared" si="24"/>
        <v>50.7</v>
      </c>
      <c r="Q48" s="18">
        <f t="shared" si="4"/>
        <v>30</v>
      </c>
      <c r="R48" s="18">
        <f t="shared" si="5"/>
        <v>42</v>
      </c>
      <c r="S48" s="68"/>
      <c r="T48" s="68">
        <f t="shared" si="19"/>
        <v>2019</v>
      </c>
      <c r="U48" s="60">
        <f t="shared" si="25"/>
        <v>2027.7</v>
      </c>
      <c r="V48" s="2" t="s">
        <v>9</v>
      </c>
      <c r="W48" s="2" t="s">
        <v>9</v>
      </c>
      <c r="X48" s="2" t="s">
        <v>9</v>
      </c>
      <c r="Y48" s="2" t="s">
        <v>9</v>
      </c>
      <c r="Z48" s="13" t="s">
        <v>9</v>
      </c>
      <c r="AA48" s="2" t="s">
        <v>9</v>
      </c>
      <c r="AB48" s="14" t="str">
        <f t="shared" si="17"/>
        <v>○</v>
      </c>
      <c r="AC48" s="2" t="s">
        <v>0</v>
      </c>
      <c r="AD48" s="13" t="str">
        <f t="shared" si="26"/>
        <v>○</v>
      </c>
      <c r="AE48" s="2" t="s">
        <v>9</v>
      </c>
      <c r="AF48" s="18">
        <v>2024</v>
      </c>
      <c r="AG48" s="20">
        <f t="shared" ref="AG48" si="30">AF48-I48</f>
        <v>47</v>
      </c>
      <c r="AH48" s="11"/>
      <c r="AI48" s="13"/>
      <c r="AJ48" s="58"/>
      <c r="AK48" s="11" t="str">
        <f t="shared" si="20"/>
        <v>-</v>
      </c>
      <c r="AL48" s="58">
        <f t="shared" si="29"/>
        <v>-5</v>
      </c>
      <c r="AM48" s="15" t="s">
        <v>10</v>
      </c>
      <c r="AN48" s="13" t="str">
        <f t="shared" si="27"/>
        <v>-</v>
      </c>
      <c r="AO48" s="11">
        <v>2</v>
      </c>
      <c r="AP48" s="11">
        <v>0.33</v>
      </c>
      <c r="AQ48" s="11">
        <v>2</v>
      </c>
      <c r="AR48" s="11">
        <v>0.33</v>
      </c>
      <c r="AS48" s="11">
        <v>2</v>
      </c>
      <c r="AT48" s="11">
        <v>0.33</v>
      </c>
      <c r="AU48" s="19">
        <f t="shared" si="12"/>
        <v>0.495</v>
      </c>
      <c r="AV48" s="11" t="s">
        <v>156</v>
      </c>
      <c r="AW48" s="15">
        <v>2025</v>
      </c>
      <c r="AX48" s="11"/>
      <c r="AY48" s="106"/>
      <c r="AZ48" s="9"/>
    </row>
    <row r="49" spans="2:52" ht="16.5" customHeight="1" x14ac:dyDescent="0.2">
      <c r="B49" s="33"/>
      <c r="C49" s="73" t="s">
        <v>86</v>
      </c>
      <c r="D49" s="46"/>
      <c r="E49" s="13" t="s">
        <v>101</v>
      </c>
      <c r="F49" s="1" t="s">
        <v>162</v>
      </c>
      <c r="G49" s="100">
        <v>1977</v>
      </c>
      <c r="H49" s="101">
        <v>1977</v>
      </c>
      <c r="I49" s="101">
        <v>1977</v>
      </c>
      <c r="J49" s="63">
        <v>19</v>
      </c>
      <c r="K49" s="63">
        <v>39</v>
      </c>
      <c r="L49" s="61">
        <v>24</v>
      </c>
      <c r="M49" s="61">
        <v>30</v>
      </c>
      <c r="N49" s="2" t="s">
        <v>10</v>
      </c>
      <c r="O49" s="2" t="s">
        <v>10</v>
      </c>
      <c r="P49" s="67">
        <f t="shared" si="24"/>
        <v>50.7</v>
      </c>
      <c r="Q49" s="18">
        <f t="shared" si="4"/>
        <v>24</v>
      </c>
      <c r="R49" s="18">
        <f t="shared" si="5"/>
        <v>30</v>
      </c>
      <c r="S49" s="68"/>
      <c r="T49" s="68">
        <f t="shared" si="19"/>
        <v>2007</v>
      </c>
      <c r="U49" s="60">
        <f t="shared" si="25"/>
        <v>2027.7</v>
      </c>
      <c r="V49" s="2" t="s">
        <v>9</v>
      </c>
      <c r="W49" s="2" t="s">
        <v>9</v>
      </c>
      <c r="X49" s="2" t="s">
        <v>9</v>
      </c>
      <c r="Y49" s="2" t="s">
        <v>9</v>
      </c>
      <c r="Z49" s="13" t="s">
        <v>9</v>
      </c>
      <c r="AA49" s="2" t="s">
        <v>9</v>
      </c>
      <c r="AB49" s="14" t="str">
        <f t="shared" si="17"/>
        <v>△1</v>
      </c>
      <c r="AC49" s="2" t="s">
        <v>0</v>
      </c>
      <c r="AD49" s="13" t="str">
        <f t="shared" si="26"/>
        <v>△1</v>
      </c>
      <c r="AE49" s="2" t="s">
        <v>14</v>
      </c>
      <c r="AF49" s="18">
        <v>2024</v>
      </c>
      <c r="AG49" s="20"/>
      <c r="AH49" s="70">
        <f t="shared" si="18"/>
        <v>47</v>
      </c>
      <c r="AI49" s="13"/>
      <c r="AJ49" s="58"/>
      <c r="AK49" s="11">
        <f t="shared" si="20"/>
        <v>1</v>
      </c>
      <c r="AL49" s="58">
        <f t="shared" si="29"/>
        <v>1</v>
      </c>
      <c r="AM49" s="15" t="s">
        <v>10</v>
      </c>
      <c r="AN49" s="13">
        <f t="shared" si="27"/>
        <v>2025</v>
      </c>
      <c r="AO49" s="11">
        <v>2</v>
      </c>
      <c r="AP49" s="11">
        <v>0.33</v>
      </c>
      <c r="AQ49" s="11">
        <v>2</v>
      </c>
      <c r="AR49" s="11">
        <v>0.33</v>
      </c>
      <c r="AS49" s="11">
        <v>2</v>
      </c>
      <c r="AT49" s="11">
        <v>0.33</v>
      </c>
      <c r="AU49" s="19">
        <f t="shared" si="12"/>
        <v>0.495</v>
      </c>
      <c r="AV49" s="11" t="s">
        <v>156</v>
      </c>
      <c r="AW49" s="15">
        <f>AN49</f>
        <v>2025</v>
      </c>
      <c r="AX49" s="11"/>
      <c r="AY49" s="106"/>
      <c r="AZ49" s="9"/>
    </row>
    <row r="50" spans="2:52" ht="16.5" customHeight="1" x14ac:dyDescent="0.2">
      <c r="B50" s="33"/>
      <c r="C50" s="74"/>
      <c r="D50" s="41" t="s">
        <v>107</v>
      </c>
      <c r="E50" s="13" t="s">
        <v>101</v>
      </c>
      <c r="F50" s="1" t="s">
        <v>162</v>
      </c>
      <c r="G50" s="100">
        <v>1977</v>
      </c>
      <c r="H50" s="101">
        <v>1977</v>
      </c>
      <c r="I50" s="101">
        <v>1977</v>
      </c>
      <c r="J50" s="13">
        <v>19</v>
      </c>
      <c r="K50" s="13">
        <v>39</v>
      </c>
      <c r="L50" s="2">
        <v>24</v>
      </c>
      <c r="M50" s="2">
        <v>30</v>
      </c>
      <c r="N50" s="2" t="s">
        <v>10</v>
      </c>
      <c r="O50" s="2" t="s">
        <v>10</v>
      </c>
      <c r="P50" s="67">
        <f t="shared" si="24"/>
        <v>50.7</v>
      </c>
      <c r="Q50" s="18">
        <f t="shared" si="4"/>
        <v>24</v>
      </c>
      <c r="R50" s="18">
        <f t="shared" si="5"/>
        <v>30</v>
      </c>
      <c r="S50" s="68"/>
      <c r="T50" s="68">
        <f t="shared" si="19"/>
        <v>2007</v>
      </c>
      <c r="U50" s="60">
        <f t="shared" si="25"/>
        <v>2027.7</v>
      </c>
      <c r="V50" s="2" t="s">
        <v>9</v>
      </c>
      <c r="W50" s="2" t="s">
        <v>9</v>
      </c>
      <c r="X50" s="2" t="s">
        <v>9</v>
      </c>
      <c r="Y50" s="2" t="s">
        <v>9</v>
      </c>
      <c r="Z50" s="13" t="s">
        <v>9</v>
      </c>
      <c r="AA50" s="2" t="s">
        <v>9</v>
      </c>
      <c r="AB50" s="14" t="str">
        <f>IF(J50&gt;AH50,"○",IF((Q50-3)&gt;AH50,"△3",IF(MIN(Q50:R50)&gt;AH50,"△2",IF(AH50&gt;=MIN(Q50:R50),"△1"))))</f>
        <v>△1</v>
      </c>
      <c r="AC50" s="2" t="s">
        <v>0</v>
      </c>
      <c r="AD50" s="13" t="str">
        <f t="shared" si="26"/>
        <v>△1</v>
      </c>
      <c r="AE50" s="2" t="s">
        <v>14</v>
      </c>
      <c r="AF50" s="18">
        <v>2024</v>
      </c>
      <c r="AG50" s="20"/>
      <c r="AH50" s="70">
        <f t="shared" si="18"/>
        <v>47</v>
      </c>
      <c r="AI50" s="13"/>
      <c r="AJ50" s="58"/>
      <c r="AK50" s="11">
        <f t="shared" si="20"/>
        <v>1</v>
      </c>
      <c r="AL50" s="58">
        <f t="shared" si="29"/>
        <v>1</v>
      </c>
      <c r="AM50" s="15" t="s">
        <v>10</v>
      </c>
      <c r="AN50" s="13">
        <f t="shared" si="27"/>
        <v>2025</v>
      </c>
      <c r="AO50" s="11">
        <v>2</v>
      </c>
      <c r="AP50" s="11">
        <v>0.33</v>
      </c>
      <c r="AQ50" s="11">
        <v>2</v>
      </c>
      <c r="AR50" s="11">
        <v>0.33</v>
      </c>
      <c r="AS50" s="11">
        <v>2</v>
      </c>
      <c r="AT50" s="11">
        <v>0.33</v>
      </c>
      <c r="AU50" s="19">
        <f t="shared" si="12"/>
        <v>0.495</v>
      </c>
      <c r="AV50" s="11" t="s">
        <v>156</v>
      </c>
      <c r="AW50" s="15">
        <f>AN50</f>
        <v>2025</v>
      </c>
      <c r="AX50" s="11"/>
      <c r="AY50" s="106"/>
      <c r="AZ50" s="9"/>
    </row>
    <row r="51" spans="2:52" s="9" customFormat="1" ht="16.5" customHeight="1" x14ac:dyDescent="0.2">
      <c r="B51" s="33"/>
      <c r="C51" s="48"/>
      <c r="D51" s="41" t="s">
        <v>108</v>
      </c>
      <c r="E51" s="13" t="s">
        <v>101</v>
      </c>
      <c r="F51" s="1" t="s">
        <v>163</v>
      </c>
      <c r="G51" s="100">
        <v>1977</v>
      </c>
      <c r="H51" s="101">
        <v>1977</v>
      </c>
      <c r="I51" s="101">
        <v>1977</v>
      </c>
      <c r="J51" s="63">
        <v>19</v>
      </c>
      <c r="K51" s="63">
        <v>36</v>
      </c>
      <c r="L51" s="61" t="s">
        <v>10</v>
      </c>
      <c r="M51" s="61">
        <v>27</v>
      </c>
      <c r="N51" s="2" t="s">
        <v>10</v>
      </c>
      <c r="O51" s="2" t="s">
        <v>10</v>
      </c>
      <c r="P51" s="67">
        <f t="shared" si="24"/>
        <v>46.800000000000004</v>
      </c>
      <c r="Q51" s="18" t="str">
        <f t="shared" si="4"/>
        <v>-</v>
      </c>
      <c r="R51" s="18">
        <f>IF(O51="-",M51,O51)</f>
        <v>27</v>
      </c>
      <c r="S51" s="68"/>
      <c r="T51" s="68">
        <f t="shared" si="19"/>
        <v>2004</v>
      </c>
      <c r="U51" s="60">
        <f t="shared" si="25"/>
        <v>2023.8</v>
      </c>
      <c r="V51" s="2" t="s">
        <v>9</v>
      </c>
      <c r="W51" s="2" t="s">
        <v>9</v>
      </c>
      <c r="X51" s="2" t="s">
        <v>14</v>
      </c>
      <c r="Y51" s="2" t="s">
        <v>14</v>
      </c>
      <c r="Z51" s="13" t="s">
        <v>9</v>
      </c>
      <c r="AA51" s="2" t="s">
        <v>9</v>
      </c>
      <c r="AB51" s="14"/>
      <c r="AC51" s="2" t="s">
        <v>0</v>
      </c>
      <c r="AD51" s="13" t="str">
        <f t="shared" si="26"/>
        <v>○</v>
      </c>
      <c r="AE51" s="2" t="s">
        <v>14</v>
      </c>
      <c r="AF51" s="18">
        <v>2024</v>
      </c>
      <c r="AG51" s="20">
        <f t="shared" ref="AG51" si="31">AF51-I51</f>
        <v>47</v>
      </c>
      <c r="AH51" s="11"/>
      <c r="AI51" s="13"/>
      <c r="AJ51" s="58"/>
      <c r="AK51" s="11">
        <f t="shared" si="20"/>
        <v>1</v>
      </c>
      <c r="AL51" s="58">
        <f t="shared" si="29"/>
        <v>1</v>
      </c>
      <c r="AM51" s="15" t="s">
        <v>10</v>
      </c>
      <c r="AN51" s="13">
        <f t="shared" si="27"/>
        <v>2025</v>
      </c>
      <c r="AO51" s="11">
        <v>2</v>
      </c>
      <c r="AP51" s="11">
        <v>0.33</v>
      </c>
      <c r="AQ51" s="11">
        <v>2</v>
      </c>
      <c r="AR51" s="11">
        <v>0.33</v>
      </c>
      <c r="AS51" s="11">
        <v>2</v>
      </c>
      <c r="AT51" s="11">
        <v>0.33</v>
      </c>
      <c r="AU51" s="19">
        <f t="shared" si="12"/>
        <v>0.495</v>
      </c>
      <c r="AV51" s="11" t="s">
        <v>156</v>
      </c>
      <c r="AW51" s="15">
        <f>AN51</f>
        <v>2025</v>
      </c>
      <c r="AX51" s="11"/>
      <c r="AY51" s="106"/>
    </row>
    <row r="52" spans="2:52" ht="16.5" customHeight="1" x14ac:dyDescent="0.2">
      <c r="B52" s="33"/>
      <c r="C52" s="73" t="s">
        <v>87</v>
      </c>
      <c r="D52" s="75"/>
      <c r="E52" s="13" t="s">
        <v>101</v>
      </c>
      <c r="F52" s="1" t="s">
        <v>161</v>
      </c>
      <c r="G52" s="100">
        <v>1977</v>
      </c>
      <c r="H52" s="101">
        <v>1977</v>
      </c>
      <c r="I52" s="101">
        <v>1977</v>
      </c>
      <c r="J52" s="63">
        <v>22</v>
      </c>
      <c r="K52" s="63">
        <v>57</v>
      </c>
      <c r="L52" s="61">
        <v>20</v>
      </c>
      <c r="M52" s="61">
        <v>39</v>
      </c>
      <c r="N52" s="2" t="s">
        <v>10</v>
      </c>
      <c r="O52" s="2" t="s">
        <v>10</v>
      </c>
      <c r="P52" s="67">
        <f t="shared" si="24"/>
        <v>74.100000000000009</v>
      </c>
      <c r="Q52" s="18">
        <f t="shared" si="4"/>
        <v>20</v>
      </c>
      <c r="R52" s="18">
        <f t="shared" si="5"/>
        <v>39</v>
      </c>
      <c r="S52" s="68"/>
      <c r="T52" s="68">
        <f t="shared" si="19"/>
        <v>2016</v>
      </c>
      <c r="U52" s="60">
        <f t="shared" si="25"/>
        <v>2051.1</v>
      </c>
      <c r="V52" s="2" t="s">
        <v>9</v>
      </c>
      <c r="W52" s="2" t="s">
        <v>9</v>
      </c>
      <c r="X52" s="2" t="s">
        <v>9</v>
      </c>
      <c r="Y52" s="2" t="s">
        <v>9</v>
      </c>
      <c r="Z52" s="13" t="s">
        <v>9</v>
      </c>
      <c r="AA52" s="2" t="s">
        <v>9</v>
      </c>
      <c r="AB52" s="14" t="str">
        <f>IF(J52&gt;AH52,"○",IF((Q52-3)&gt;AH52,"△3",IF(MIN(Q52:R52)&gt;AH52,"△2",IF(AH52&gt;=MIN(Q52:R52),"△1"))))</f>
        <v>△1</v>
      </c>
      <c r="AC52" s="2" t="s">
        <v>0</v>
      </c>
      <c r="AD52" s="13" t="str">
        <f t="shared" si="26"/>
        <v>△1</v>
      </c>
      <c r="AE52" s="2" t="s">
        <v>9</v>
      </c>
      <c r="AF52" s="18">
        <v>2024</v>
      </c>
      <c r="AG52" s="20"/>
      <c r="AH52" s="70">
        <f t="shared" si="18"/>
        <v>47</v>
      </c>
      <c r="AI52" s="13"/>
      <c r="AJ52" s="58"/>
      <c r="AK52" s="11" t="str">
        <f t="shared" si="20"/>
        <v>-</v>
      </c>
      <c r="AL52" s="58">
        <f t="shared" si="29"/>
        <v>-8</v>
      </c>
      <c r="AM52" s="15" t="s">
        <v>10</v>
      </c>
      <c r="AN52" s="13" t="str">
        <f t="shared" si="27"/>
        <v>-</v>
      </c>
      <c r="AO52" s="11">
        <v>2</v>
      </c>
      <c r="AP52" s="11">
        <v>0.33</v>
      </c>
      <c r="AQ52" s="11">
        <v>2</v>
      </c>
      <c r="AR52" s="11">
        <v>0.33</v>
      </c>
      <c r="AS52" s="11">
        <v>2</v>
      </c>
      <c r="AT52" s="11">
        <v>0.33</v>
      </c>
      <c r="AU52" s="19">
        <f t="shared" si="12"/>
        <v>0.495</v>
      </c>
      <c r="AV52" s="11" t="s">
        <v>156</v>
      </c>
      <c r="AW52" s="15">
        <v>2025</v>
      </c>
      <c r="AX52" s="11"/>
      <c r="AY52" s="106"/>
      <c r="AZ52" s="9"/>
    </row>
    <row r="53" spans="2:52" ht="16.5" customHeight="1" x14ac:dyDescent="0.2">
      <c r="B53" s="33"/>
      <c r="C53" s="74"/>
      <c r="D53" s="76" t="s">
        <v>4</v>
      </c>
      <c r="E53" s="13" t="s">
        <v>101</v>
      </c>
      <c r="F53" s="1" t="s">
        <v>162</v>
      </c>
      <c r="G53" s="100">
        <v>1977</v>
      </c>
      <c r="H53" s="101">
        <v>1977</v>
      </c>
      <c r="I53" s="101">
        <v>1977</v>
      </c>
      <c r="J53" s="13">
        <v>18</v>
      </c>
      <c r="K53" s="13">
        <v>43</v>
      </c>
      <c r="L53" s="2">
        <v>21</v>
      </c>
      <c r="M53" s="2">
        <v>27</v>
      </c>
      <c r="N53" s="2" t="s">
        <v>10</v>
      </c>
      <c r="O53" s="2" t="s">
        <v>10</v>
      </c>
      <c r="P53" s="67">
        <f t="shared" si="24"/>
        <v>55.9</v>
      </c>
      <c r="Q53" s="18">
        <f t="shared" si="4"/>
        <v>21</v>
      </c>
      <c r="R53" s="18">
        <f t="shared" si="5"/>
        <v>27</v>
      </c>
      <c r="S53" s="68"/>
      <c r="T53" s="68">
        <f t="shared" si="19"/>
        <v>2004</v>
      </c>
      <c r="U53" s="60">
        <f t="shared" si="25"/>
        <v>2032.9</v>
      </c>
      <c r="V53" s="2" t="s">
        <v>9</v>
      </c>
      <c r="W53" s="2" t="s">
        <v>9</v>
      </c>
      <c r="X53" s="2" t="s">
        <v>9</v>
      </c>
      <c r="Y53" s="2" t="s">
        <v>9</v>
      </c>
      <c r="Z53" s="13" t="s">
        <v>9</v>
      </c>
      <c r="AA53" s="2" t="s">
        <v>9</v>
      </c>
      <c r="AB53" s="14" t="str">
        <f t="shared" si="17"/>
        <v>△1</v>
      </c>
      <c r="AC53" s="2" t="s">
        <v>0</v>
      </c>
      <c r="AD53" s="13" t="str">
        <f t="shared" si="26"/>
        <v>△1</v>
      </c>
      <c r="AE53" s="2" t="s">
        <v>13</v>
      </c>
      <c r="AF53" s="18">
        <v>2024</v>
      </c>
      <c r="AG53" s="20"/>
      <c r="AH53" s="70">
        <f t="shared" si="18"/>
        <v>47</v>
      </c>
      <c r="AI53" s="13"/>
      <c r="AJ53" s="58"/>
      <c r="AK53" s="11">
        <f t="shared" si="20"/>
        <v>3</v>
      </c>
      <c r="AL53" s="58">
        <f t="shared" si="29"/>
        <v>3</v>
      </c>
      <c r="AM53" s="15" t="s">
        <v>10</v>
      </c>
      <c r="AN53" s="13">
        <f t="shared" si="27"/>
        <v>2027</v>
      </c>
      <c r="AO53" s="11">
        <v>2</v>
      </c>
      <c r="AP53" s="11">
        <v>0.33</v>
      </c>
      <c r="AQ53" s="11">
        <v>2</v>
      </c>
      <c r="AR53" s="11">
        <v>0.33</v>
      </c>
      <c r="AS53" s="11">
        <v>2</v>
      </c>
      <c r="AT53" s="11">
        <v>0.33</v>
      </c>
      <c r="AU53" s="19">
        <f t="shared" si="12"/>
        <v>0.495</v>
      </c>
      <c r="AV53" s="11" t="s">
        <v>156</v>
      </c>
      <c r="AW53" s="15">
        <v>2025</v>
      </c>
      <c r="AX53" s="11"/>
      <c r="AY53" s="106"/>
      <c r="AZ53" s="9"/>
    </row>
    <row r="54" spans="2:52" ht="16.5" customHeight="1" x14ac:dyDescent="0.2">
      <c r="B54" s="33"/>
      <c r="C54" s="74"/>
      <c r="D54" s="76" t="s">
        <v>109</v>
      </c>
      <c r="E54" s="13" t="s">
        <v>101</v>
      </c>
      <c r="F54" s="1" t="s">
        <v>162</v>
      </c>
      <c r="G54" s="100">
        <v>1977</v>
      </c>
      <c r="H54" s="101">
        <v>1977</v>
      </c>
      <c r="I54" s="101">
        <v>1977</v>
      </c>
      <c r="J54" s="63">
        <v>22</v>
      </c>
      <c r="K54" s="63">
        <v>57</v>
      </c>
      <c r="L54" s="61">
        <v>20</v>
      </c>
      <c r="M54" s="61">
        <v>39</v>
      </c>
      <c r="N54" s="2" t="s">
        <v>10</v>
      </c>
      <c r="O54" s="2" t="s">
        <v>10</v>
      </c>
      <c r="P54" s="67">
        <f t="shared" si="24"/>
        <v>74.100000000000009</v>
      </c>
      <c r="Q54" s="18">
        <f t="shared" si="4"/>
        <v>20</v>
      </c>
      <c r="R54" s="18">
        <f t="shared" si="5"/>
        <v>39</v>
      </c>
      <c r="S54" s="68"/>
      <c r="T54" s="68">
        <f t="shared" si="19"/>
        <v>2016</v>
      </c>
      <c r="U54" s="60">
        <f t="shared" si="25"/>
        <v>2051.1</v>
      </c>
      <c r="V54" s="2" t="s">
        <v>9</v>
      </c>
      <c r="W54" s="2" t="s">
        <v>9</v>
      </c>
      <c r="X54" s="2" t="s">
        <v>9</v>
      </c>
      <c r="Y54" s="2" t="s">
        <v>9</v>
      </c>
      <c r="Z54" s="13" t="s">
        <v>9</v>
      </c>
      <c r="AA54" s="2" t="s">
        <v>9</v>
      </c>
      <c r="AB54" s="14" t="str">
        <f t="shared" si="17"/>
        <v>△1</v>
      </c>
      <c r="AC54" s="2" t="s">
        <v>0</v>
      </c>
      <c r="AD54" s="13" t="str">
        <f t="shared" si="26"/>
        <v>△1</v>
      </c>
      <c r="AE54" s="2" t="s">
        <v>9</v>
      </c>
      <c r="AF54" s="18">
        <v>2024</v>
      </c>
      <c r="AG54" s="20"/>
      <c r="AH54" s="70">
        <f t="shared" si="18"/>
        <v>47</v>
      </c>
      <c r="AI54" s="13"/>
      <c r="AJ54" s="58"/>
      <c r="AK54" s="11" t="str">
        <f t="shared" si="20"/>
        <v>-</v>
      </c>
      <c r="AL54" s="58">
        <f t="shared" si="29"/>
        <v>-8</v>
      </c>
      <c r="AM54" s="15" t="s">
        <v>10</v>
      </c>
      <c r="AN54" s="13" t="str">
        <f t="shared" si="27"/>
        <v>-</v>
      </c>
      <c r="AO54" s="11">
        <v>2</v>
      </c>
      <c r="AP54" s="11">
        <v>0.33</v>
      </c>
      <c r="AQ54" s="11">
        <v>2</v>
      </c>
      <c r="AR54" s="11">
        <v>0.33</v>
      </c>
      <c r="AS54" s="11">
        <v>2</v>
      </c>
      <c r="AT54" s="11">
        <v>0.33</v>
      </c>
      <c r="AU54" s="19">
        <f t="shared" si="12"/>
        <v>0.495</v>
      </c>
      <c r="AV54" s="11" t="s">
        <v>156</v>
      </c>
      <c r="AW54" s="15">
        <v>2025</v>
      </c>
      <c r="AX54" s="11"/>
      <c r="AY54" s="106"/>
      <c r="AZ54" s="9"/>
    </row>
    <row r="55" spans="2:52" ht="16.5" customHeight="1" x14ac:dyDescent="0.2">
      <c r="B55" s="33"/>
      <c r="C55" s="74"/>
      <c r="D55" s="76" t="s">
        <v>110</v>
      </c>
      <c r="E55" s="13" t="s">
        <v>101</v>
      </c>
      <c r="F55" s="1" t="s">
        <v>162</v>
      </c>
      <c r="G55" s="100">
        <v>1977</v>
      </c>
      <c r="H55" s="101">
        <v>1977</v>
      </c>
      <c r="I55" s="101">
        <v>1977</v>
      </c>
      <c r="J55" s="13">
        <v>22</v>
      </c>
      <c r="K55" s="13">
        <v>57</v>
      </c>
      <c r="L55" s="2">
        <v>20</v>
      </c>
      <c r="M55" s="2">
        <v>39</v>
      </c>
      <c r="N55" s="2" t="s">
        <v>10</v>
      </c>
      <c r="O55" s="2" t="s">
        <v>10</v>
      </c>
      <c r="P55" s="67">
        <f t="shared" si="24"/>
        <v>74.100000000000009</v>
      </c>
      <c r="Q55" s="18">
        <f>IF(N55="-",L55,N55)</f>
        <v>20</v>
      </c>
      <c r="R55" s="18">
        <f t="shared" si="5"/>
        <v>39</v>
      </c>
      <c r="S55" s="68"/>
      <c r="T55" s="68">
        <f t="shared" si="19"/>
        <v>2016</v>
      </c>
      <c r="U55" s="60">
        <f t="shared" si="25"/>
        <v>2051.1</v>
      </c>
      <c r="V55" s="2" t="s">
        <v>9</v>
      </c>
      <c r="W55" s="2" t="s">
        <v>9</v>
      </c>
      <c r="X55" s="2" t="s">
        <v>9</v>
      </c>
      <c r="Y55" s="2" t="s">
        <v>9</v>
      </c>
      <c r="Z55" s="13" t="s">
        <v>9</v>
      </c>
      <c r="AA55" s="2" t="s">
        <v>9</v>
      </c>
      <c r="AB55" s="14" t="str">
        <f t="shared" si="17"/>
        <v>△1</v>
      </c>
      <c r="AC55" s="2" t="s">
        <v>0</v>
      </c>
      <c r="AD55" s="13" t="str">
        <f t="shared" si="26"/>
        <v>△1</v>
      </c>
      <c r="AE55" s="2" t="s">
        <v>9</v>
      </c>
      <c r="AF55" s="18">
        <v>2024</v>
      </c>
      <c r="AG55" s="20"/>
      <c r="AH55" s="70">
        <f t="shared" si="18"/>
        <v>47</v>
      </c>
      <c r="AI55" s="13"/>
      <c r="AJ55" s="58"/>
      <c r="AK55" s="11" t="str">
        <f t="shared" si="20"/>
        <v>-</v>
      </c>
      <c r="AL55" s="58">
        <f t="shared" si="29"/>
        <v>-8</v>
      </c>
      <c r="AM55" s="15" t="s">
        <v>10</v>
      </c>
      <c r="AN55" s="13" t="str">
        <f t="shared" si="27"/>
        <v>-</v>
      </c>
      <c r="AO55" s="11">
        <v>2</v>
      </c>
      <c r="AP55" s="11">
        <v>0.33</v>
      </c>
      <c r="AQ55" s="11">
        <v>2</v>
      </c>
      <c r="AR55" s="11">
        <v>0.33</v>
      </c>
      <c r="AS55" s="11">
        <v>2</v>
      </c>
      <c r="AT55" s="11">
        <v>0.33</v>
      </c>
      <c r="AU55" s="19">
        <f t="shared" si="12"/>
        <v>0.495</v>
      </c>
      <c r="AV55" s="11" t="s">
        <v>156</v>
      </c>
      <c r="AW55" s="15">
        <v>2025</v>
      </c>
      <c r="AX55" s="11"/>
      <c r="AY55" s="106"/>
      <c r="AZ55" s="9"/>
    </row>
    <row r="56" spans="2:52" s="9" customFormat="1" ht="16.5" customHeight="1" x14ac:dyDescent="0.2">
      <c r="B56" s="33"/>
      <c r="C56" s="48"/>
      <c r="D56" s="41" t="s">
        <v>111</v>
      </c>
      <c r="E56" s="13" t="s">
        <v>101</v>
      </c>
      <c r="F56" s="1" t="s">
        <v>162</v>
      </c>
      <c r="G56" s="100">
        <v>1977</v>
      </c>
      <c r="H56" s="101">
        <v>1977</v>
      </c>
      <c r="I56" s="101">
        <v>1977</v>
      </c>
      <c r="J56" s="63">
        <v>22</v>
      </c>
      <c r="K56" s="63">
        <v>57</v>
      </c>
      <c r="L56" s="61">
        <v>20</v>
      </c>
      <c r="M56" s="61">
        <v>39</v>
      </c>
      <c r="N56" s="2" t="s">
        <v>10</v>
      </c>
      <c r="O56" s="2" t="s">
        <v>10</v>
      </c>
      <c r="P56" s="67">
        <f t="shared" si="24"/>
        <v>74.100000000000009</v>
      </c>
      <c r="Q56" s="18">
        <f t="shared" si="4"/>
        <v>20</v>
      </c>
      <c r="R56" s="18">
        <f t="shared" si="5"/>
        <v>39</v>
      </c>
      <c r="S56" s="68"/>
      <c r="T56" s="68">
        <f t="shared" si="19"/>
        <v>2016</v>
      </c>
      <c r="U56" s="60">
        <f t="shared" si="25"/>
        <v>2051.1</v>
      </c>
      <c r="V56" s="2" t="s">
        <v>9</v>
      </c>
      <c r="W56" s="2" t="s">
        <v>9</v>
      </c>
      <c r="X56" s="2" t="s">
        <v>14</v>
      </c>
      <c r="Y56" s="2" t="s">
        <v>14</v>
      </c>
      <c r="Z56" s="13" t="s">
        <v>9</v>
      </c>
      <c r="AA56" s="2" t="s">
        <v>14</v>
      </c>
      <c r="AB56" s="14" t="str">
        <f t="shared" si="17"/>
        <v>△1</v>
      </c>
      <c r="AC56" s="2" t="s">
        <v>0</v>
      </c>
      <c r="AD56" s="13" t="str">
        <f t="shared" si="26"/>
        <v>△1</v>
      </c>
      <c r="AE56" s="2" t="s">
        <v>14</v>
      </c>
      <c r="AF56" s="18">
        <v>2024</v>
      </c>
      <c r="AG56" s="20"/>
      <c r="AH56" s="70">
        <f t="shared" si="18"/>
        <v>47</v>
      </c>
      <c r="AI56" s="13"/>
      <c r="AJ56" s="58"/>
      <c r="AK56" s="11">
        <f t="shared" si="20"/>
        <v>1</v>
      </c>
      <c r="AL56" s="58">
        <f t="shared" si="29"/>
        <v>1</v>
      </c>
      <c r="AM56" s="15" t="str">
        <f>IFERROR(IF(AND(AI56="-",AJ56="-",#REF!="-"),"-",IF(MIN(AI56:AJ56)&lt;=0,AF56,MIN(AI56:AJ56)+AF56)),"-")</f>
        <v>-</v>
      </c>
      <c r="AN56" s="13">
        <f t="shared" si="27"/>
        <v>2025</v>
      </c>
      <c r="AO56" s="11">
        <v>2</v>
      </c>
      <c r="AP56" s="11">
        <v>0.33</v>
      </c>
      <c r="AQ56" s="11">
        <v>2</v>
      </c>
      <c r="AR56" s="11">
        <v>0.33</v>
      </c>
      <c r="AS56" s="11">
        <v>2</v>
      </c>
      <c r="AT56" s="11">
        <v>0.33</v>
      </c>
      <c r="AU56" s="19">
        <f t="shared" si="12"/>
        <v>0.495</v>
      </c>
      <c r="AV56" s="11" t="s">
        <v>156</v>
      </c>
      <c r="AW56" s="15">
        <f>AN56</f>
        <v>2025</v>
      </c>
      <c r="AX56" s="11"/>
      <c r="AY56" s="106"/>
    </row>
    <row r="57" spans="2:52" ht="16.5" customHeight="1" x14ac:dyDescent="0.2">
      <c r="B57" s="33"/>
      <c r="C57" s="73" t="s">
        <v>88</v>
      </c>
      <c r="D57" s="46"/>
      <c r="E57" s="13" t="s">
        <v>101</v>
      </c>
      <c r="F57" s="1" t="s">
        <v>161</v>
      </c>
      <c r="G57" s="100">
        <v>1977</v>
      </c>
      <c r="H57" s="101">
        <v>1977</v>
      </c>
      <c r="I57" s="101">
        <v>1977</v>
      </c>
      <c r="J57" s="63">
        <v>23</v>
      </c>
      <c r="K57" s="63">
        <v>50</v>
      </c>
      <c r="L57" s="61">
        <v>26</v>
      </c>
      <c r="M57" s="61">
        <v>34</v>
      </c>
      <c r="N57" s="2" t="s">
        <v>10</v>
      </c>
      <c r="O57" s="2" t="s">
        <v>10</v>
      </c>
      <c r="P57" s="67">
        <f t="shared" si="24"/>
        <v>65</v>
      </c>
      <c r="Q57" s="18">
        <f t="shared" si="4"/>
        <v>26</v>
      </c>
      <c r="R57" s="18">
        <f t="shared" si="5"/>
        <v>34</v>
      </c>
      <c r="S57" s="68"/>
      <c r="T57" s="68">
        <f t="shared" si="19"/>
        <v>2011</v>
      </c>
      <c r="U57" s="60">
        <f t="shared" si="25"/>
        <v>2042</v>
      </c>
      <c r="V57" s="2" t="s">
        <v>9</v>
      </c>
      <c r="W57" s="2" t="s">
        <v>9</v>
      </c>
      <c r="X57" s="2" t="s">
        <v>9</v>
      </c>
      <c r="Y57" s="2" t="s">
        <v>9</v>
      </c>
      <c r="Z57" s="13" t="s">
        <v>9</v>
      </c>
      <c r="AA57" s="2" t="s">
        <v>9</v>
      </c>
      <c r="AB57" s="14" t="str">
        <f t="shared" si="17"/>
        <v>△1</v>
      </c>
      <c r="AC57" s="2" t="s">
        <v>0</v>
      </c>
      <c r="AD57" s="13" t="str">
        <f t="shared" si="26"/>
        <v>△1</v>
      </c>
      <c r="AE57" s="2" t="s">
        <v>9</v>
      </c>
      <c r="AF57" s="18">
        <v>2024</v>
      </c>
      <c r="AG57" s="20"/>
      <c r="AH57" s="70">
        <f t="shared" si="18"/>
        <v>47</v>
      </c>
      <c r="AI57" s="13"/>
      <c r="AJ57" s="58"/>
      <c r="AK57" s="11" t="str">
        <f t="shared" si="20"/>
        <v>-</v>
      </c>
      <c r="AL57" s="58">
        <f t="shared" si="29"/>
        <v>-13</v>
      </c>
      <c r="AM57" s="15" t="str">
        <f>IFERROR(IF(AND(AI57="-",AJ57="-",#REF!="-"),"-",IF(MIN(AI57:AJ57)&lt;=0,AF57,MIN(AI57:AJ57)+AF57)),"-")</f>
        <v>-</v>
      </c>
      <c r="AN57" s="13" t="str">
        <f t="shared" si="27"/>
        <v>-</v>
      </c>
      <c r="AO57" s="11">
        <v>2</v>
      </c>
      <c r="AP57" s="11">
        <v>0.33</v>
      </c>
      <c r="AQ57" s="11">
        <v>2</v>
      </c>
      <c r="AR57" s="11">
        <v>0.33</v>
      </c>
      <c r="AS57" s="11">
        <v>2</v>
      </c>
      <c r="AT57" s="11">
        <v>0.33</v>
      </c>
      <c r="AU57" s="19">
        <f t="shared" si="12"/>
        <v>0.495</v>
      </c>
      <c r="AV57" s="11" t="s">
        <v>156</v>
      </c>
      <c r="AW57" s="15">
        <v>2025</v>
      </c>
      <c r="AX57" s="11"/>
      <c r="AY57" s="106"/>
      <c r="AZ57" s="9"/>
    </row>
    <row r="58" spans="2:52" ht="16.5" customHeight="1" x14ac:dyDescent="0.2">
      <c r="B58" s="33"/>
      <c r="C58" s="74"/>
      <c r="D58" s="41" t="s">
        <v>112</v>
      </c>
      <c r="E58" s="13" t="s">
        <v>101</v>
      </c>
      <c r="F58" s="1" t="s">
        <v>163</v>
      </c>
      <c r="G58" s="100">
        <v>1977</v>
      </c>
      <c r="H58" s="101">
        <v>1977</v>
      </c>
      <c r="I58" s="101">
        <v>1977</v>
      </c>
      <c r="J58" s="13">
        <v>23</v>
      </c>
      <c r="K58" s="13">
        <v>50</v>
      </c>
      <c r="L58" s="2">
        <v>26</v>
      </c>
      <c r="M58" s="2">
        <v>34</v>
      </c>
      <c r="N58" s="2" t="s">
        <v>10</v>
      </c>
      <c r="O58" s="2" t="s">
        <v>10</v>
      </c>
      <c r="P58" s="67">
        <f t="shared" si="24"/>
        <v>65</v>
      </c>
      <c r="Q58" s="18">
        <f t="shared" si="4"/>
        <v>26</v>
      </c>
      <c r="R58" s="18">
        <f t="shared" si="5"/>
        <v>34</v>
      </c>
      <c r="S58" s="68"/>
      <c r="T58" s="68">
        <f t="shared" si="19"/>
        <v>2011</v>
      </c>
      <c r="U58" s="60">
        <f t="shared" si="25"/>
        <v>2042</v>
      </c>
      <c r="V58" s="2" t="s">
        <v>9</v>
      </c>
      <c r="W58" s="2" t="s">
        <v>9</v>
      </c>
      <c r="X58" s="2" t="s">
        <v>9</v>
      </c>
      <c r="Y58" s="2" t="s">
        <v>9</v>
      </c>
      <c r="Z58" s="13" t="s">
        <v>9</v>
      </c>
      <c r="AA58" s="2" t="s">
        <v>9</v>
      </c>
      <c r="AB58" s="14" t="str">
        <f t="shared" si="17"/>
        <v>○</v>
      </c>
      <c r="AC58" s="2" t="s">
        <v>0</v>
      </c>
      <c r="AD58" s="13" t="str">
        <f t="shared" si="26"/>
        <v>○</v>
      </c>
      <c r="AE58" s="2" t="s">
        <v>9</v>
      </c>
      <c r="AF58" s="18">
        <v>2024</v>
      </c>
      <c r="AG58" s="20">
        <f t="shared" ref="AG58" si="32">AF58-I58</f>
        <v>47</v>
      </c>
      <c r="AH58" s="11"/>
      <c r="AI58" s="13"/>
      <c r="AJ58" s="58"/>
      <c r="AK58" s="11" t="str">
        <f t="shared" si="20"/>
        <v>-</v>
      </c>
      <c r="AL58" s="58">
        <f t="shared" si="29"/>
        <v>-13</v>
      </c>
      <c r="AM58" s="15" t="str">
        <f>IFERROR(IF(AND(AI58="-",AJ58="-",#REF!="-"),"-",IF(MIN(AI58:AJ58)&lt;=0,AF58,MIN(AI58:AJ58)+AF58)),"-")</f>
        <v>-</v>
      </c>
      <c r="AN58" s="13" t="str">
        <f>IF(AK58="-","-",(AF58+AK58))</f>
        <v>-</v>
      </c>
      <c r="AO58" s="11">
        <v>2</v>
      </c>
      <c r="AP58" s="11">
        <v>0.33</v>
      </c>
      <c r="AQ58" s="11">
        <v>2</v>
      </c>
      <c r="AR58" s="11">
        <v>0.33</v>
      </c>
      <c r="AS58" s="11">
        <v>2</v>
      </c>
      <c r="AT58" s="11">
        <v>0.33</v>
      </c>
      <c r="AU58" s="19">
        <f t="shared" si="12"/>
        <v>0.495</v>
      </c>
      <c r="AV58" s="11" t="s">
        <v>156</v>
      </c>
      <c r="AW58" s="15">
        <v>2025</v>
      </c>
      <c r="AX58" s="11"/>
      <c r="AY58" s="106"/>
      <c r="AZ58" s="9"/>
    </row>
    <row r="59" spans="2:52" ht="16.5" customHeight="1" x14ac:dyDescent="0.2">
      <c r="B59" s="33"/>
      <c r="C59" s="74"/>
      <c r="D59" s="41" t="s">
        <v>113</v>
      </c>
      <c r="E59" s="13" t="s">
        <v>101</v>
      </c>
      <c r="F59" s="1" t="s">
        <v>162</v>
      </c>
      <c r="G59" s="100">
        <v>1977</v>
      </c>
      <c r="H59" s="101">
        <v>1977</v>
      </c>
      <c r="I59" s="101">
        <v>1977</v>
      </c>
      <c r="J59" s="63">
        <v>26</v>
      </c>
      <c r="K59" s="63">
        <v>54</v>
      </c>
      <c r="L59" s="61">
        <v>23</v>
      </c>
      <c r="M59" s="61">
        <v>32</v>
      </c>
      <c r="N59" s="2" t="s">
        <v>10</v>
      </c>
      <c r="O59" s="2" t="s">
        <v>10</v>
      </c>
      <c r="P59" s="67">
        <f t="shared" si="24"/>
        <v>70.2</v>
      </c>
      <c r="Q59" s="18">
        <f t="shared" si="4"/>
        <v>23</v>
      </c>
      <c r="R59" s="18">
        <f t="shared" si="5"/>
        <v>32</v>
      </c>
      <c r="S59" s="68"/>
      <c r="T59" s="68">
        <f t="shared" si="19"/>
        <v>2009</v>
      </c>
      <c r="U59" s="60">
        <f t="shared" si="25"/>
        <v>2047.2</v>
      </c>
      <c r="V59" s="2" t="s">
        <v>9</v>
      </c>
      <c r="W59" s="2" t="s">
        <v>9</v>
      </c>
      <c r="X59" s="2" t="s">
        <v>9</v>
      </c>
      <c r="Y59" s="2" t="s">
        <v>9</v>
      </c>
      <c r="Z59" s="13" t="s">
        <v>9</v>
      </c>
      <c r="AA59" s="2" t="s">
        <v>9</v>
      </c>
      <c r="AB59" s="14" t="str">
        <f t="shared" si="17"/>
        <v>△1</v>
      </c>
      <c r="AC59" s="2" t="s">
        <v>0</v>
      </c>
      <c r="AD59" s="13" t="str">
        <f t="shared" si="26"/>
        <v>△1</v>
      </c>
      <c r="AE59" s="2" t="s">
        <v>9</v>
      </c>
      <c r="AF59" s="18">
        <v>2024</v>
      </c>
      <c r="AG59" s="20"/>
      <c r="AH59" s="70">
        <f t="shared" si="18"/>
        <v>47</v>
      </c>
      <c r="AI59" s="13"/>
      <c r="AJ59" s="58"/>
      <c r="AK59" s="11" t="str">
        <f t="shared" si="20"/>
        <v>-</v>
      </c>
      <c r="AL59" s="58">
        <f t="shared" si="29"/>
        <v>-15</v>
      </c>
      <c r="AM59" s="15" t="str">
        <f>IFERROR(IF(AND(AI59="-",AJ59="-",#REF!="-"),"-",IF(MIN(AI59:AJ59)&lt;=0,AF59,MIN(AI59:AJ59)+AF59)),"-")</f>
        <v>-</v>
      </c>
      <c r="AN59" s="13" t="str">
        <f t="shared" si="27"/>
        <v>-</v>
      </c>
      <c r="AO59" s="11">
        <v>2</v>
      </c>
      <c r="AP59" s="11">
        <v>0.33</v>
      </c>
      <c r="AQ59" s="11">
        <v>2</v>
      </c>
      <c r="AR59" s="11">
        <v>0.33</v>
      </c>
      <c r="AS59" s="11">
        <v>2</v>
      </c>
      <c r="AT59" s="11">
        <v>0.33</v>
      </c>
      <c r="AU59" s="19">
        <f t="shared" si="12"/>
        <v>0.495</v>
      </c>
      <c r="AV59" s="11" t="s">
        <v>156</v>
      </c>
      <c r="AW59" s="15">
        <v>2025</v>
      </c>
      <c r="AX59" s="11"/>
      <c r="AY59" s="106"/>
      <c r="AZ59" s="9"/>
    </row>
    <row r="60" spans="2:52" ht="16.5" customHeight="1" x14ac:dyDescent="0.2">
      <c r="B60" s="33"/>
      <c r="C60" s="74"/>
      <c r="D60" s="41" t="s">
        <v>114</v>
      </c>
      <c r="E60" s="13" t="s">
        <v>101</v>
      </c>
      <c r="F60" s="1" t="s">
        <v>162</v>
      </c>
      <c r="G60" s="100">
        <v>1977</v>
      </c>
      <c r="H60" s="101">
        <v>1977</v>
      </c>
      <c r="I60" s="101">
        <v>1977</v>
      </c>
      <c r="J60" s="13">
        <v>26</v>
      </c>
      <c r="K60" s="13">
        <v>51</v>
      </c>
      <c r="L60" s="2">
        <v>28</v>
      </c>
      <c r="M60" s="2">
        <v>33</v>
      </c>
      <c r="N60" s="2" t="s">
        <v>10</v>
      </c>
      <c r="O60" s="2" t="s">
        <v>10</v>
      </c>
      <c r="P60" s="67">
        <f t="shared" si="24"/>
        <v>66.3</v>
      </c>
      <c r="Q60" s="18">
        <f t="shared" si="4"/>
        <v>28</v>
      </c>
      <c r="R60" s="18">
        <f t="shared" si="5"/>
        <v>33</v>
      </c>
      <c r="S60" s="18"/>
      <c r="T60" s="68">
        <f t="shared" si="19"/>
        <v>2010</v>
      </c>
      <c r="U60" s="60">
        <f t="shared" si="25"/>
        <v>2043.3</v>
      </c>
      <c r="V60" s="2" t="s">
        <v>9</v>
      </c>
      <c r="W60" s="2" t="s">
        <v>9</v>
      </c>
      <c r="X60" s="2" t="s">
        <v>9</v>
      </c>
      <c r="Y60" s="2" t="s">
        <v>9</v>
      </c>
      <c r="Z60" s="13" t="s">
        <v>9</v>
      </c>
      <c r="AA60" s="2" t="s">
        <v>9</v>
      </c>
      <c r="AB60" s="14" t="str">
        <f t="shared" si="17"/>
        <v>△1</v>
      </c>
      <c r="AC60" s="2" t="s">
        <v>0</v>
      </c>
      <c r="AD60" s="13" t="str">
        <f t="shared" si="26"/>
        <v>△1</v>
      </c>
      <c r="AE60" s="2" t="s">
        <v>13</v>
      </c>
      <c r="AF60" s="18">
        <v>2024</v>
      </c>
      <c r="AG60" s="20"/>
      <c r="AH60" s="70">
        <f t="shared" si="18"/>
        <v>47</v>
      </c>
      <c r="AI60" s="13"/>
      <c r="AJ60" s="58"/>
      <c r="AK60" s="11">
        <f t="shared" si="20"/>
        <v>3</v>
      </c>
      <c r="AL60" s="58">
        <f t="shared" si="29"/>
        <v>3</v>
      </c>
      <c r="AM60" s="15" t="str">
        <f>IFERROR(IF(AND(AI60="-",AJ60="-",#REF!="-"),"-",IF(MIN(AI60:AJ60)&lt;=0,AF60,MIN(AI60:AJ60)+AF60)),"-")</f>
        <v>-</v>
      </c>
      <c r="AN60" s="13">
        <f t="shared" si="27"/>
        <v>2027</v>
      </c>
      <c r="AO60" s="11">
        <v>2</v>
      </c>
      <c r="AP60" s="11">
        <v>0.33</v>
      </c>
      <c r="AQ60" s="11">
        <v>2</v>
      </c>
      <c r="AR60" s="11">
        <v>0.33</v>
      </c>
      <c r="AS60" s="11">
        <v>2</v>
      </c>
      <c r="AT60" s="11">
        <v>0.33</v>
      </c>
      <c r="AU60" s="19">
        <f t="shared" si="12"/>
        <v>0.495</v>
      </c>
      <c r="AV60" s="11" t="s">
        <v>156</v>
      </c>
      <c r="AW60" s="15">
        <f>AN60</f>
        <v>2027</v>
      </c>
      <c r="AX60" s="11"/>
      <c r="AY60" s="106"/>
      <c r="AZ60" s="9"/>
    </row>
    <row r="61" spans="2:52" ht="16.5" customHeight="1" x14ac:dyDescent="0.2">
      <c r="B61" s="33"/>
      <c r="C61" s="74"/>
      <c r="D61" s="41" t="s">
        <v>115</v>
      </c>
      <c r="E61" s="13" t="s">
        <v>101</v>
      </c>
      <c r="F61" s="1" t="s">
        <v>162</v>
      </c>
      <c r="G61" s="100">
        <v>1977</v>
      </c>
      <c r="H61" s="101">
        <v>1977</v>
      </c>
      <c r="I61" s="101">
        <v>1977</v>
      </c>
      <c r="J61" s="13">
        <v>26</v>
      </c>
      <c r="K61" s="13">
        <v>54</v>
      </c>
      <c r="L61" s="2">
        <v>23</v>
      </c>
      <c r="M61" s="2">
        <v>32</v>
      </c>
      <c r="N61" s="2" t="s">
        <v>10</v>
      </c>
      <c r="O61" s="2" t="s">
        <v>10</v>
      </c>
      <c r="P61" s="67">
        <f t="shared" si="24"/>
        <v>70.2</v>
      </c>
      <c r="Q61" s="18">
        <f t="shared" si="4"/>
        <v>23</v>
      </c>
      <c r="R61" s="18">
        <f t="shared" si="5"/>
        <v>32</v>
      </c>
      <c r="S61" s="18"/>
      <c r="T61" s="68">
        <f t="shared" si="19"/>
        <v>2009</v>
      </c>
      <c r="U61" s="60">
        <f t="shared" si="25"/>
        <v>2047.2</v>
      </c>
      <c r="V61" s="2" t="s">
        <v>9</v>
      </c>
      <c r="W61" s="2" t="s">
        <v>9</v>
      </c>
      <c r="X61" s="2" t="s">
        <v>9</v>
      </c>
      <c r="Y61" s="2" t="s">
        <v>9</v>
      </c>
      <c r="Z61" s="13" t="s">
        <v>9</v>
      </c>
      <c r="AA61" s="2" t="s">
        <v>9</v>
      </c>
      <c r="AB61" s="14" t="str">
        <f>IF(J61&gt;AH61,"○",IF((Q61-3)&gt;AH61,"△3",IF(MIN(Q61:R61)&gt;AH61,"△2",IF(AH61&gt;=MIN(Q61:R61),"△1"))))</f>
        <v>△1</v>
      </c>
      <c r="AC61" s="2" t="s">
        <v>0</v>
      </c>
      <c r="AD61" s="13" t="str">
        <f t="shared" si="26"/>
        <v>△1</v>
      </c>
      <c r="AE61" s="2" t="s">
        <v>9</v>
      </c>
      <c r="AF61" s="18">
        <v>2024</v>
      </c>
      <c r="AG61" s="20"/>
      <c r="AH61" s="70">
        <f t="shared" si="18"/>
        <v>47</v>
      </c>
      <c r="AI61" s="13"/>
      <c r="AJ61" s="58"/>
      <c r="AK61" s="11" t="str">
        <f t="shared" si="20"/>
        <v>-</v>
      </c>
      <c r="AL61" s="58">
        <f t="shared" si="29"/>
        <v>-15</v>
      </c>
      <c r="AM61" s="15" t="str">
        <f>IFERROR(IF(AND(AI61="-",AJ61="-",#REF!="-"),"-",IF(MIN(AI61:AJ61)&lt;=0,AF61,MIN(AI61:AJ61)+AF61)),"-")</f>
        <v>-</v>
      </c>
      <c r="AN61" s="13" t="str">
        <f t="shared" si="27"/>
        <v>-</v>
      </c>
      <c r="AO61" s="11">
        <v>2</v>
      </c>
      <c r="AP61" s="11">
        <v>0.33</v>
      </c>
      <c r="AQ61" s="11">
        <v>2</v>
      </c>
      <c r="AR61" s="11">
        <v>0.33</v>
      </c>
      <c r="AS61" s="11">
        <v>2</v>
      </c>
      <c r="AT61" s="11">
        <v>0.33</v>
      </c>
      <c r="AU61" s="19">
        <f t="shared" si="12"/>
        <v>0.495</v>
      </c>
      <c r="AV61" s="11" t="s">
        <v>156</v>
      </c>
      <c r="AW61" s="15">
        <v>2025</v>
      </c>
      <c r="AX61" s="11"/>
      <c r="AY61" s="106"/>
      <c r="AZ61" s="9"/>
    </row>
    <row r="62" spans="2:52" ht="16.5" customHeight="1" x14ac:dyDescent="0.2">
      <c r="B62" s="33"/>
      <c r="C62" s="73" t="s">
        <v>89</v>
      </c>
      <c r="D62" s="46"/>
      <c r="E62" s="13" t="s">
        <v>101</v>
      </c>
      <c r="F62" s="1" t="s">
        <v>161</v>
      </c>
      <c r="G62" s="100">
        <v>1977</v>
      </c>
      <c r="H62" s="101">
        <v>1977</v>
      </c>
      <c r="I62" s="101">
        <v>1977</v>
      </c>
      <c r="J62" s="63">
        <v>27</v>
      </c>
      <c r="K62" s="63">
        <v>54</v>
      </c>
      <c r="L62" s="61">
        <v>24</v>
      </c>
      <c r="M62" s="61">
        <v>41</v>
      </c>
      <c r="N62" s="2" t="s">
        <v>10</v>
      </c>
      <c r="O62" s="2" t="s">
        <v>10</v>
      </c>
      <c r="P62" s="67">
        <f t="shared" si="24"/>
        <v>70.2</v>
      </c>
      <c r="Q62" s="18">
        <f t="shared" si="4"/>
        <v>24</v>
      </c>
      <c r="R62" s="18">
        <f t="shared" si="5"/>
        <v>41</v>
      </c>
      <c r="S62" s="18"/>
      <c r="T62" s="68">
        <f t="shared" si="19"/>
        <v>2018</v>
      </c>
      <c r="U62" s="60">
        <f t="shared" si="25"/>
        <v>2047.2</v>
      </c>
      <c r="V62" s="2" t="s">
        <v>9</v>
      </c>
      <c r="W62" s="2" t="s">
        <v>9</v>
      </c>
      <c r="X62" s="2" t="s">
        <v>9</v>
      </c>
      <c r="Y62" s="2" t="s">
        <v>9</v>
      </c>
      <c r="Z62" s="13" t="s">
        <v>9</v>
      </c>
      <c r="AA62" s="2" t="s">
        <v>9</v>
      </c>
      <c r="AB62" s="14" t="str">
        <f t="shared" si="17"/>
        <v>△1</v>
      </c>
      <c r="AC62" s="2" t="s">
        <v>0</v>
      </c>
      <c r="AD62" s="13" t="str">
        <f t="shared" si="26"/>
        <v>△1</v>
      </c>
      <c r="AE62" s="2" t="s">
        <v>9</v>
      </c>
      <c r="AF62" s="18">
        <v>2024</v>
      </c>
      <c r="AG62" s="20"/>
      <c r="AH62" s="70">
        <f t="shared" si="18"/>
        <v>47</v>
      </c>
      <c r="AI62" s="13"/>
      <c r="AJ62" s="58"/>
      <c r="AK62" s="11" t="str">
        <f t="shared" si="20"/>
        <v>-</v>
      </c>
      <c r="AL62" s="58">
        <f t="shared" si="29"/>
        <v>-6</v>
      </c>
      <c r="AM62" s="15" t="str">
        <f>IFERROR(IF(AND(AI62="-",AJ62="-",#REF!="-"),"-",IF(MIN(AI62:AJ62)&lt;=0,AF62,MIN(AI62:AJ62)+AF62)),"-")</f>
        <v>-</v>
      </c>
      <c r="AN62" s="13" t="str">
        <f t="shared" si="27"/>
        <v>-</v>
      </c>
      <c r="AO62" s="11">
        <v>2</v>
      </c>
      <c r="AP62" s="11">
        <v>0.33</v>
      </c>
      <c r="AQ62" s="11">
        <v>2</v>
      </c>
      <c r="AR62" s="11">
        <v>0.33</v>
      </c>
      <c r="AS62" s="11">
        <v>2</v>
      </c>
      <c r="AT62" s="11">
        <v>0.33</v>
      </c>
      <c r="AU62" s="19">
        <f t="shared" si="12"/>
        <v>0.495</v>
      </c>
      <c r="AV62" s="11" t="s">
        <v>155</v>
      </c>
      <c r="AW62" s="15" t="str">
        <f t="shared" ref="AW62:AW73" si="33">AN62</f>
        <v>-</v>
      </c>
      <c r="AX62" s="11"/>
      <c r="AY62" s="106"/>
      <c r="AZ62" s="9"/>
    </row>
    <row r="63" spans="2:52" ht="16.5" customHeight="1" x14ac:dyDescent="0.2">
      <c r="B63" s="33"/>
      <c r="C63" s="77"/>
      <c r="D63" s="41" t="s">
        <v>116</v>
      </c>
      <c r="E63" s="13" t="s">
        <v>101</v>
      </c>
      <c r="F63" s="1" t="s">
        <v>162</v>
      </c>
      <c r="G63" s="100">
        <v>1977</v>
      </c>
      <c r="H63" s="101">
        <v>1977</v>
      </c>
      <c r="I63" s="101">
        <v>1977</v>
      </c>
      <c r="J63" s="63">
        <v>27</v>
      </c>
      <c r="K63" s="63">
        <v>54</v>
      </c>
      <c r="L63" s="61">
        <v>24</v>
      </c>
      <c r="M63" s="61">
        <v>41</v>
      </c>
      <c r="N63" s="2" t="s">
        <v>10</v>
      </c>
      <c r="O63" s="2" t="s">
        <v>10</v>
      </c>
      <c r="P63" s="67">
        <f t="shared" si="24"/>
        <v>70.2</v>
      </c>
      <c r="Q63" s="18">
        <f t="shared" si="4"/>
        <v>24</v>
      </c>
      <c r="R63" s="18">
        <f t="shared" si="5"/>
        <v>41</v>
      </c>
      <c r="S63" s="18"/>
      <c r="T63" s="68">
        <f t="shared" si="19"/>
        <v>2018</v>
      </c>
      <c r="U63" s="60">
        <f t="shared" si="25"/>
        <v>2047.2</v>
      </c>
      <c r="V63" s="2" t="s">
        <v>9</v>
      </c>
      <c r="W63" s="2" t="s">
        <v>9</v>
      </c>
      <c r="X63" s="2" t="s">
        <v>9</v>
      </c>
      <c r="Y63" s="2" t="s">
        <v>9</v>
      </c>
      <c r="Z63" s="13" t="s">
        <v>9</v>
      </c>
      <c r="AA63" s="2" t="s">
        <v>9</v>
      </c>
      <c r="AB63" s="14" t="str">
        <f t="shared" si="17"/>
        <v>△1</v>
      </c>
      <c r="AC63" s="2" t="s">
        <v>0</v>
      </c>
      <c r="AD63" s="13" t="str">
        <f t="shared" si="26"/>
        <v>△1</v>
      </c>
      <c r="AE63" s="2" t="s">
        <v>9</v>
      </c>
      <c r="AF63" s="18">
        <v>2024</v>
      </c>
      <c r="AG63" s="20"/>
      <c r="AH63" s="70">
        <f t="shared" si="18"/>
        <v>47</v>
      </c>
      <c r="AI63" s="13"/>
      <c r="AJ63" s="58"/>
      <c r="AK63" s="11" t="str">
        <f t="shared" si="20"/>
        <v>-</v>
      </c>
      <c r="AL63" s="58">
        <f t="shared" si="29"/>
        <v>-6</v>
      </c>
      <c r="AM63" s="15" t="str">
        <f>IFERROR(IF(AND(AI63="-",AJ63="-",#REF!="-"),"-",IF(MIN(AI63:AJ63)&lt;=0,AF63,MIN(AI63:AJ63)+AF63)),"-")</f>
        <v>-</v>
      </c>
      <c r="AN63" s="13" t="str">
        <f t="shared" si="27"/>
        <v>-</v>
      </c>
      <c r="AO63" s="11">
        <v>2</v>
      </c>
      <c r="AP63" s="11">
        <v>0.33</v>
      </c>
      <c r="AQ63" s="11">
        <v>2</v>
      </c>
      <c r="AR63" s="11">
        <v>0.33</v>
      </c>
      <c r="AS63" s="11">
        <v>2</v>
      </c>
      <c r="AT63" s="11">
        <v>0.33</v>
      </c>
      <c r="AU63" s="19">
        <f t="shared" si="12"/>
        <v>0.495</v>
      </c>
      <c r="AV63" s="11" t="s">
        <v>155</v>
      </c>
      <c r="AW63" s="15" t="str">
        <f t="shared" si="33"/>
        <v>-</v>
      </c>
      <c r="AX63" s="11"/>
      <c r="AY63" s="106"/>
      <c r="AZ63" s="9"/>
    </row>
    <row r="64" spans="2:52" ht="16.5" customHeight="1" x14ac:dyDescent="0.2">
      <c r="B64" s="33"/>
      <c r="C64" s="74"/>
      <c r="D64" s="41" t="s">
        <v>96</v>
      </c>
      <c r="E64" s="13" t="s">
        <v>101</v>
      </c>
      <c r="F64" s="1" t="s">
        <v>162</v>
      </c>
      <c r="G64" s="100">
        <v>1977</v>
      </c>
      <c r="H64" s="101">
        <v>1977</v>
      </c>
      <c r="I64" s="101">
        <v>1977</v>
      </c>
      <c r="J64" s="13">
        <v>27</v>
      </c>
      <c r="K64" s="13">
        <v>54</v>
      </c>
      <c r="L64" s="2">
        <v>24</v>
      </c>
      <c r="M64" s="2">
        <v>41</v>
      </c>
      <c r="N64" s="2" t="s">
        <v>10</v>
      </c>
      <c r="O64" s="2" t="s">
        <v>10</v>
      </c>
      <c r="P64" s="67">
        <f t="shared" si="24"/>
        <v>70.2</v>
      </c>
      <c r="Q64" s="18">
        <f t="shared" si="4"/>
        <v>24</v>
      </c>
      <c r="R64" s="18">
        <f t="shared" si="5"/>
        <v>41</v>
      </c>
      <c r="S64" s="18"/>
      <c r="T64" s="68">
        <f t="shared" si="19"/>
        <v>2018</v>
      </c>
      <c r="U64" s="60">
        <f t="shared" si="25"/>
        <v>2047.2</v>
      </c>
      <c r="V64" s="2" t="s">
        <v>9</v>
      </c>
      <c r="W64" s="2" t="s">
        <v>9</v>
      </c>
      <c r="X64" s="2" t="s">
        <v>9</v>
      </c>
      <c r="Y64" s="2" t="s">
        <v>9</v>
      </c>
      <c r="Z64" s="13" t="s">
        <v>9</v>
      </c>
      <c r="AA64" s="2" t="s">
        <v>9</v>
      </c>
      <c r="AB64" s="14" t="str">
        <f t="shared" si="17"/>
        <v>△1</v>
      </c>
      <c r="AC64" s="2" t="s">
        <v>0</v>
      </c>
      <c r="AD64" s="13" t="str">
        <f t="shared" si="26"/>
        <v>△1</v>
      </c>
      <c r="AE64" s="2" t="s">
        <v>9</v>
      </c>
      <c r="AF64" s="18">
        <v>2024</v>
      </c>
      <c r="AG64" s="20"/>
      <c r="AH64" s="70">
        <f t="shared" si="18"/>
        <v>47</v>
      </c>
      <c r="AI64" s="13"/>
      <c r="AJ64" s="58"/>
      <c r="AK64" s="11" t="str">
        <f t="shared" si="20"/>
        <v>-</v>
      </c>
      <c r="AL64" s="58">
        <f t="shared" si="29"/>
        <v>-6</v>
      </c>
      <c r="AM64" s="15" t="str">
        <f>IFERROR(IF(AND(AI64="-",AJ64="-",#REF!="-"),"-",IF(MIN(AI64:AJ64)&lt;=0,AF64,MIN(AI64:AJ64)+AF64)),"-")</f>
        <v>-</v>
      </c>
      <c r="AN64" s="13" t="str">
        <f t="shared" si="27"/>
        <v>-</v>
      </c>
      <c r="AO64" s="11">
        <v>2</v>
      </c>
      <c r="AP64" s="11">
        <v>0.33</v>
      </c>
      <c r="AQ64" s="11">
        <v>2</v>
      </c>
      <c r="AR64" s="11">
        <v>0.33</v>
      </c>
      <c r="AS64" s="11">
        <v>2</v>
      </c>
      <c r="AT64" s="11">
        <v>0.33</v>
      </c>
      <c r="AU64" s="19">
        <f t="shared" si="12"/>
        <v>0.495</v>
      </c>
      <c r="AV64" s="11" t="s">
        <v>155</v>
      </c>
      <c r="AW64" s="15" t="str">
        <f t="shared" si="33"/>
        <v>-</v>
      </c>
      <c r="AX64" s="11"/>
      <c r="AY64" s="106"/>
      <c r="AZ64" s="9"/>
    </row>
    <row r="65" spans="2:52" ht="16.5" hidden="1" customHeight="1" x14ac:dyDescent="0.2">
      <c r="B65" s="33"/>
      <c r="C65" s="74"/>
      <c r="D65" s="41" t="s">
        <v>97</v>
      </c>
      <c r="E65" s="13" t="s">
        <v>101</v>
      </c>
      <c r="F65" s="1" t="s">
        <v>162</v>
      </c>
      <c r="G65" s="100">
        <v>1977</v>
      </c>
      <c r="H65" s="101">
        <v>1977</v>
      </c>
      <c r="I65" s="101">
        <v>1977</v>
      </c>
      <c r="J65" s="63">
        <v>25</v>
      </c>
      <c r="K65" s="63">
        <v>56</v>
      </c>
      <c r="L65" s="61">
        <v>23</v>
      </c>
      <c r="M65" s="61">
        <v>52</v>
      </c>
      <c r="N65" s="2" t="s">
        <v>10</v>
      </c>
      <c r="O65" s="2" t="s">
        <v>10</v>
      </c>
      <c r="P65" s="67">
        <f t="shared" si="24"/>
        <v>72.8</v>
      </c>
      <c r="Q65" s="18">
        <f t="shared" si="4"/>
        <v>23</v>
      </c>
      <c r="R65" s="18">
        <f t="shared" si="5"/>
        <v>52</v>
      </c>
      <c r="S65" s="18"/>
      <c r="T65" s="68">
        <f t="shared" si="19"/>
        <v>2029</v>
      </c>
      <c r="U65" s="60">
        <f t="shared" si="25"/>
        <v>2049.8000000000002</v>
      </c>
      <c r="V65" s="2" t="s">
        <v>9</v>
      </c>
      <c r="W65" s="2" t="s">
        <v>9</v>
      </c>
      <c r="X65" s="2" t="s">
        <v>9</v>
      </c>
      <c r="Y65" s="2" t="s">
        <v>9</v>
      </c>
      <c r="Z65" s="13" t="s">
        <v>9</v>
      </c>
      <c r="AA65" s="2" t="s">
        <v>9</v>
      </c>
      <c r="AB65" s="14" t="str">
        <f t="shared" si="17"/>
        <v>△1</v>
      </c>
      <c r="AC65" s="2" t="s">
        <v>0</v>
      </c>
      <c r="AD65" s="13" t="str">
        <f t="shared" si="26"/>
        <v>△1</v>
      </c>
      <c r="AE65" s="2" t="s">
        <v>9</v>
      </c>
      <c r="AF65" s="18">
        <v>2024</v>
      </c>
      <c r="AG65" s="20"/>
      <c r="AH65" s="70">
        <f t="shared" si="18"/>
        <v>47</v>
      </c>
      <c r="AI65" s="13"/>
      <c r="AJ65" s="58"/>
      <c r="AK65" s="11" t="str">
        <f t="shared" si="20"/>
        <v>-</v>
      </c>
      <c r="AL65" s="58">
        <f t="shared" si="29"/>
        <v>5</v>
      </c>
      <c r="AM65" s="15" t="str">
        <f>IFERROR(IF(AND(AI65="-",AJ65="-",#REF!="-"),"-",IF(MIN(AI65:AJ65)&lt;=0,AF65,MIN(AI65:AJ65)+AF65)),"-")</f>
        <v>-</v>
      </c>
      <c r="AN65" s="13" t="str">
        <f t="shared" si="27"/>
        <v>-</v>
      </c>
      <c r="AO65" s="11">
        <v>2</v>
      </c>
      <c r="AP65" s="11">
        <v>0.33</v>
      </c>
      <c r="AQ65" s="11">
        <v>2</v>
      </c>
      <c r="AR65" s="11">
        <v>0.33</v>
      </c>
      <c r="AS65" s="11">
        <v>2</v>
      </c>
      <c r="AT65" s="11">
        <v>0.33</v>
      </c>
      <c r="AU65" s="19">
        <f t="shared" si="12"/>
        <v>0.495</v>
      </c>
      <c r="AV65" s="11" t="s">
        <v>155</v>
      </c>
      <c r="AW65" s="15" t="str">
        <f t="shared" si="33"/>
        <v>-</v>
      </c>
      <c r="AX65" s="11"/>
      <c r="AY65" s="106"/>
      <c r="AZ65" s="9"/>
    </row>
    <row r="66" spans="2:52" ht="16.5" customHeight="1" x14ac:dyDescent="0.2">
      <c r="B66" s="33"/>
      <c r="C66" s="74"/>
      <c r="D66" s="41" t="s">
        <v>98</v>
      </c>
      <c r="E66" s="13" t="s">
        <v>101</v>
      </c>
      <c r="F66" s="1" t="s">
        <v>162</v>
      </c>
      <c r="G66" s="100">
        <v>1977</v>
      </c>
      <c r="H66" s="101">
        <v>1977</v>
      </c>
      <c r="I66" s="101">
        <v>1977</v>
      </c>
      <c r="J66" s="13">
        <v>26</v>
      </c>
      <c r="K66" s="13">
        <v>51</v>
      </c>
      <c r="L66" s="2">
        <v>28</v>
      </c>
      <c r="M66" s="2">
        <v>33</v>
      </c>
      <c r="N66" s="2" t="s">
        <v>10</v>
      </c>
      <c r="O66" s="2" t="s">
        <v>10</v>
      </c>
      <c r="P66" s="67">
        <f t="shared" si="24"/>
        <v>66.3</v>
      </c>
      <c r="Q66" s="18">
        <f t="shared" si="4"/>
        <v>28</v>
      </c>
      <c r="R66" s="18">
        <f t="shared" si="5"/>
        <v>33</v>
      </c>
      <c r="S66" s="18"/>
      <c r="T66" s="68">
        <f t="shared" si="19"/>
        <v>2010</v>
      </c>
      <c r="U66" s="60">
        <f t="shared" si="25"/>
        <v>2043.3</v>
      </c>
      <c r="V66" s="2" t="s">
        <v>9</v>
      </c>
      <c r="W66" s="2" t="s">
        <v>9</v>
      </c>
      <c r="X66" s="2" t="s">
        <v>9</v>
      </c>
      <c r="Y66" s="2" t="s">
        <v>9</v>
      </c>
      <c r="Z66" s="13" t="s">
        <v>9</v>
      </c>
      <c r="AA66" s="2" t="s">
        <v>9</v>
      </c>
      <c r="AB66" s="14" t="str">
        <f>IF(J66&gt;AH66,"○",IF((Q66-3)&gt;AH66,"△3",IF(MIN(Q66:R66)&gt;AH66,"△2",IF(AH66&gt;=MIN(Q66:R66),"△1"))))</f>
        <v>△1</v>
      </c>
      <c r="AC66" s="2" t="s">
        <v>0</v>
      </c>
      <c r="AD66" s="13" t="str">
        <f t="shared" si="26"/>
        <v>△1</v>
      </c>
      <c r="AE66" s="2" t="s">
        <v>9</v>
      </c>
      <c r="AF66" s="18">
        <v>2024</v>
      </c>
      <c r="AG66" s="20"/>
      <c r="AH66" s="70">
        <f t="shared" si="18"/>
        <v>47</v>
      </c>
      <c r="AI66" s="13"/>
      <c r="AJ66" s="58"/>
      <c r="AK66" s="11" t="str">
        <f t="shared" si="20"/>
        <v>-</v>
      </c>
      <c r="AL66" s="58">
        <f t="shared" si="29"/>
        <v>-14</v>
      </c>
      <c r="AM66" s="15" t="str">
        <f>IFERROR(IF(AND(AI66="-",AJ66="-",#REF!="-"),"-",IF(MIN(AI66:AJ66)&lt;=0,AF66,MIN(AI66:AJ66)+AF66)),"-")</f>
        <v>-</v>
      </c>
      <c r="AN66" s="13" t="str">
        <f t="shared" si="27"/>
        <v>-</v>
      </c>
      <c r="AO66" s="11">
        <v>2</v>
      </c>
      <c r="AP66" s="11">
        <v>0.33</v>
      </c>
      <c r="AQ66" s="11">
        <v>2</v>
      </c>
      <c r="AR66" s="11">
        <v>0.33</v>
      </c>
      <c r="AS66" s="11">
        <v>2</v>
      </c>
      <c r="AT66" s="11">
        <v>0.33</v>
      </c>
      <c r="AU66" s="19">
        <f t="shared" si="12"/>
        <v>0.495</v>
      </c>
      <c r="AV66" s="11" t="s">
        <v>155</v>
      </c>
      <c r="AW66" s="15" t="str">
        <f t="shared" si="33"/>
        <v>-</v>
      </c>
      <c r="AX66" s="11"/>
      <c r="AY66" s="106"/>
      <c r="AZ66" s="9"/>
    </row>
    <row r="67" spans="2:52" ht="16.5" customHeight="1" x14ac:dyDescent="0.2">
      <c r="B67" s="33"/>
      <c r="C67" s="48"/>
      <c r="D67" s="41" t="s">
        <v>145</v>
      </c>
      <c r="E67" s="13" t="s">
        <v>101</v>
      </c>
      <c r="F67" s="1" t="s">
        <v>162</v>
      </c>
      <c r="G67" s="100">
        <v>1977</v>
      </c>
      <c r="H67" s="101">
        <v>1977</v>
      </c>
      <c r="I67" s="101">
        <v>1977</v>
      </c>
      <c r="J67" s="13">
        <v>16</v>
      </c>
      <c r="K67" s="13">
        <v>34</v>
      </c>
      <c r="L67" s="2">
        <v>15</v>
      </c>
      <c r="M67" s="2">
        <v>30</v>
      </c>
      <c r="N67" s="2" t="s">
        <v>10</v>
      </c>
      <c r="O67" s="2" t="s">
        <v>10</v>
      </c>
      <c r="P67" s="67">
        <f t="shared" si="24"/>
        <v>44.2</v>
      </c>
      <c r="Q67" s="18">
        <f>IF(N67="-",L67,N67)</f>
        <v>15</v>
      </c>
      <c r="R67" s="18">
        <f t="shared" si="5"/>
        <v>30</v>
      </c>
      <c r="S67" s="18"/>
      <c r="T67" s="68">
        <f t="shared" si="19"/>
        <v>2007</v>
      </c>
      <c r="U67" s="60">
        <f t="shared" si="25"/>
        <v>2021.2</v>
      </c>
      <c r="V67" s="2" t="s">
        <v>9</v>
      </c>
      <c r="W67" s="2" t="s">
        <v>9</v>
      </c>
      <c r="X67" s="2" t="s">
        <v>9</v>
      </c>
      <c r="Y67" s="2" t="s">
        <v>9</v>
      </c>
      <c r="Z67" s="13" t="s">
        <v>9</v>
      </c>
      <c r="AA67" s="2" t="s">
        <v>9</v>
      </c>
      <c r="AB67" s="14" t="str">
        <f t="shared" si="17"/>
        <v>△1</v>
      </c>
      <c r="AC67" s="2" t="s">
        <v>0</v>
      </c>
      <c r="AD67" s="13" t="str">
        <f t="shared" si="26"/>
        <v>△1</v>
      </c>
      <c r="AE67" s="2" t="s">
        <v>9</v>
      </c>
      <c r="AF67" s="18">
        <v>2024</v>
      </c>
      <c r="AG67" s="20"/>
      <c r="AH67" s="70">
        <f t="shared" si="18"/>
        <v>47</v>
      </c>
      <c r="AI67" s="13"/>
      <c r="AJ67" s="58"/>
      <c r="AK67" s="11" t="str">
        <f>IF(AE67="△3","-",IF(AE67="△2",3,IF(AE67="△1",1,"-")))</f>
        <v>-</v>
      </c>
      <c r="AL67" s="58">
        <f t="shared" si="29"/>
        <v>-17</v>
      </c>
      <c r="AM67" s="15" t="str">
        <f>IFERROR(IF(AND(AI67="-",AJ67="-",#REF!="-"),"-",IF(MIN(AI67:AJ67)&lt;=0,AF67,MIN(AI67:AJ67)+AF67)),"-")</f>
        <v>-</v>
      </c>
      <c r="AN67" s="13" t="str">
        <f t="shared" si="27"/>
        <v>-</v>
      </c>
      <c r="AO67" s="11">
        <v>2</v>
      </c>
      <c r="AP67" s="11">
        <v>0.33</v>
      </c>
      <c r="AQ67" s="11">
        <v>2</v>
      </c>
      <c r="AR67" s="11">
        <v>0.33</v>
      </c>
      <c r="AS67" s="11">
        <v>2</v>
      </c>
      <c r="AT67" s="11">
        <v>0.33</v>
      </c>
      <c r="AU67" s="19">
        <f t="shared" si="12"/>
        <v>0.495</v>
      </c>
      <c r="AV67" s="11" t="s">
        <v>155</v>
      </c>
      <c r="AW67" s="15" t="str">
        <f t="shared" si="33"/>
        <v>-</v>
      </c>
      <c r="AX67" s="16"/>
      <c r="AY67" s="105"/>
      <c r="AZ67" s="9"/>
    </row>
    <row r="68" spans="2:52" ht="16.5" customHeight="1" x14ac:dyDescent="0.2">
      <c r="B68" s="33"/>
      <c r="C68" s="45" t="s">
        <v>90</v>
      </c>
      <c r="D68" s="46"/>
      <c r="E68" s="13" t="s">
        <v>117</v>
      </c>
      <c r="F68" s="1" t="s">
        <v>162</v>
      </c>
      <c r="G68" s="100">
        <v>1977</v>
      </c>
      <c r="H68" s="101">
        <v>1977</v>
      </c>
      <c r="I68" s="101">
        <v>1977</v>
      </c>
      <c r="J68" s="63">
        <v>22</v>
      </c>
      <c r="K68" s="63">
        <v>48</v>
      </c>
      <c r="L68" s="61">
        <v>27</v>
      </c>
      <c r="M68" s="61">
        <v>33</v>
      </c>
      <c r="N68" s="2" t="s">
        <v>10</v>
      </c>
      <c r="O68" s="2" t="s">
        <v>10</v>
      </c>
      <c r="P68" s="67">
        <f t="shared" si="24"/>
        <v>62.400000000000006</v>
      </c>
      <c r="Q68" s="18">
        <f t="shared" si="4"/>
        <v>27</v>
      </c>
      <c r="R68" s="18">
        <f>IF(O68="-",M68,O68)</f>
        <v>33</v>
      </c>
      <c r="S68" s="18"/>
      <c r="T68" s="68">
        <f t="shared" si="19"/>
        <v>2010</v>
      </c>
      <c r="U68" s="60">
        <f t="shared" si="25"/>
        <v>2039.4</v>
      </c>
      <c r="V68" s="2" t="s">
        <v>9</v>
      </c>
      <c r="W68" s="2" t="s">
        <v>9</v>
      </c>
      <c r="X68" s="2" t="s">
        <v>14</v>
      </c>
      <c r="Y68" s="2" t="s">
        <v>14</v>
      </c>
      <c r="Z68" s="2" t="s">
        <v>0</v>
      </c>
      <c r="AA68" s="2" t="s">
        <v>9</v>
      </c>
      <c r="AB68" s="14" t="str">
        <f t="shared" si="17"/>
        <v>△1</v>
      </c>
      <c r="AC68" s="2" t="s">
        <v>0</v>
      </c>
      <c r="AD68" s="13" t="str">
        <f t="shared" si="26"/>
        <v>△1</v>
      </c>
      <c r="AE68" s="2" t="s">
        <v>14</v>
      </c>
      <c r="AF68" s="18">
        <v>2024</v>
      </c>
      <c r="AG68" s="20"/>
      <c r="AH68" s="70">
        <f t="shared" si="18"/>
        <v>47</v>
      </c>
      <c r="AI68" s="13"/>
      <c r="AJ68" s="58"/>
      <c r="AK68" s="11">
        <f t="shared" si="20"/>
        <v>1</v>
      </c>
      <c r="AL68" s="58">
        <f t="shared" si="29"/>
        <v>1</v>
      </c>
      <c r="AM68" s="15" t="str">
        <f>IFERROR(IF(AND(AI68="-",AJ68="-",#REF!="-"),"-",IF(MIN(AI68:AJ68)&lt;=0,AF68,MIN(AI68:AJ68)+AF68)),"-")</f>
        <v>-</v>
      </c>
      <c r="AN68" s="13">
        <f t="shared" si="27"/>
        <v>2025</v>
      </c>
      <c r="AO68" s="11">
        <v>2</v>
      </c>
      <c r="AP68" s="11">
        <v>0.33</v>
      </c>
      <c r="AQ68" s="11">
        <v>2</v>
      </c>
      <c r="AR68" s="11">
        <v>0.33</v>
      </c>
      <c r="AS68" s="11">
        <v>2</v>
      </c>
      <c r="AT68" s="11">
        <v>0.33</v>
      </c>
      <c r="AU68" s="19">
        <f t="shared" si="12"/>
        <v>0.495</v>
      </c>
      <c r="AV68" s="11" t="s">
        <v>156</v>
      </c>
      <c r="AW68" s="15">
        <f t="shared" si="33"/>
        <v>2025</v>
      </c>
      <c r="AX68" s="11"/>
      <c r="AY68" s="106"/>
      <c r="AZ68" s="9"/>
    </row>
    <row r="69" spans="2:52" ht="16.5" hidden="1" customHeight="1" x14ac:dyDescent="0.2">
      <c r="B69" s="33"/>
      <c r="C69" s="42"/>
      <c r="D69" s="41" t="s">
        <v>118</v>
      </c>
      <c r="E69" s="13" t="s">
        <v>101</v>
      </c>
      <c r="F69" s="1" t="s">
        <v>162</v>
      </c>
      <c r="G69" s="100">
        <v>1977</v>
      </c>
      <c r="H69" s="101">
        <v>1977</v>
      </c>
      <c r="I69" s="101">
        <v>1977</v>
      </c>
      <c r="J69" s="13">
        <v>22</v>
      </c>
      <c r="K69" s="13">
        <v>48</v>
      </c>
      <c r="L69" s="2">
        <v>27</v>
      </c>
      <c r="M69" s="2">
        <v>33</v>
      </c>
      <c r="N69" s="2" t="s">
        <v>10</v>
      </c>
      <c r="O69" s="2" t="s">
        <v>10</v>
      </c>
      <c r="P69" s="67">
        <f t="shared" ref="P69:P100" si="34">1.3*K69</f>
        <v>62.400000000000006</v>
      </c>
      <c r="Q69" s="18">
        <f t="shared" si="4"/>
        <v>27</v>
      </c>
      <c r="R69" s="18">
        <f t="shared" si="5"/>
        <v>33</v>
      </c>
      <c r="S69" s="18"/>
      <c r="T69" s="68">
        <f>H69+M69</f>
        <v>2010</v>
      </c>
      <c r="U69" s="60">
        <f t="shared" ref="U69:U100" si="35">H69+P69</f>
        <v>2039.4</v>
      </c>
      <c r="V69" s="2" t="s">
        <v>9</v>
      </c>
      <c r="W69" s="2" t="s">
        <v>9</v>
      </c>
      <c r="X69" s="2" t="s">
        <v>14</v>
      </c>
      <c r="Y69" s="2" t="s">
        <v>14</v>
      </c>
      <c r="Z69" s="2" t="s">
        <v>0</v>
      </c>
      <c r="AA69" s="2" t="s">
        <v>9</v>
      </c>
      <c r="AB69" s="14" t="str">
        <f t="shared" si="17"/>
        <v>△1</v>
      </c>
      <c r="AC69" s="2" t="s">
        <v>0</v>
      </c>
      <c r="AD69" s="13" t="str">
        <f t="shared" ref="AD69:AD100" si="36">IF(OR(Z69="△1",AA69="△1",AC69="△1",AB69="△1"),"△1",IF(OR(Z69="△2",AA69="△2",AC69="△2",AB69="△2"),"△2",IF(OR(Z69="△3",AA69="△3",AC69="△3",AB69="△3"),"△3",IF(OR(Z69="○",AA69="○",AC69="○",AB69="○"),"○","-"))))</f>
        <v>△1</v>
      </c>
      <c r="AE69" s="2" t="s">
        <v>14</v>
      </c>
      <c r="AF69" s="18">
        <v>2024</v>
      </c>
      <c r="AG69" s="20"/>
      <c r="AH69" s="70">
        <f t="shared" si="18"/>
        <v>47</v>
      </c>
      <c r="AI69" s="13"/>
      <c r="AJ69" s="58"/>
      <c r="AK69" s="11">
        <f t="shared" si="20"/>
        <v>1</v>
      </c>
      <c r="AL69" s="58">
        <f t="shared" si="29"/>
        <v>1</v>
      </c>
      <c r="AM69" s="15" t="str">
        <f>IFERROR(IF(AND(AI69="-",AJ69="-",#REF!="-"),"-",IF(MIN(AI69:AJ69)&lt;=0,AF69,MIN(AI69:AJ69)+AF69)),"-")</f>
        <v>-</v>
      </c>
      <c r="AN69" s="13">
        <f t="shared" si="27"/>
        <v>2025</v>
      </c>
      <c r="AO69" s="11">
        <v>2</v>
      </c>
      <c r="AP69" s="11">
        <v>0.33</v>
      </c>
      <c r="AQ69" s="11">
        <v>2</v>
      </c>
      <c r="AR69" s="11">
        <v>0.33</v>
      </c>
      <c r="AS69" s="11">
        <v>2</v>
      </c>
      <c r="AT69" s="11">
        <v>0.33</v>
      </c>
      <c r="AU69" s="19">
        <f t="shared" si="12"/>
        <v>0.495</v>
      </c>
      <c r="AV69" s="11" t="s">
        <v>156</v>
      </c>
      <c r="AW69" s="15">
        <f t="shared" si="33"/>
        <v>2025</v>
      </c>
      <c r="AX69" s="11"/>
      <c r="AY69" s="106"/>
      <c r="AZ69" s="9"/>
    </row>
    <row r="70" spans="2:52" ht="16.5" hidden="1" customHeight="1" x14ac:dyDescent="0.2">
      <c r="B70" s="33"/>
      <c r="C70" s="78"/>
      <c r="D70" s="41" t="s">
        <v>119</v>
      </c>
      <c r="E70" s="13" t="s">
        <v>117</v>
      </c>
      <c r="F70" s="1" t="s">
        <v>162</v>
      </c>
      <c r="G70" s="100">
        <v>1977</v>
      </c>
      <c r="H70" s="101">
        <v>1977</v>
      </c>
      <c r="I70" s="101">
        <v>1977</v>
      </c>
      <c r="J70" s="13">
        <v>21</v>
      </c>
      <c r="K70" s="13">
        <v>41</v>
      </c>
      <c r="L70" s="2">
        <v>19</v>
      </c>
      <c r="M70" s="2">
        <v>33</v>
      </c>
      <c r="N70" s="2" t="s">
        <v>10</v>
      </c>
      <c r="O70" s="2" t="s">
        <v>10</v>
      </c>
      <c r="P70" s="67">
        <f t="shared" si="34"/>
        <v>53.300000000000004</v>
      </c>
      <c r="Q70" s="18">
        <f t="shared" ref="Q70:R89" si="37">IF(N70="-",L70,N70)</f>
        <v>19</v>
      </c>
      <c r="R70" s="18">
        <f t="shared" si="37"/>
        <v>33</v>
      </c>
      <c r="S70" s="18"/>
      <c r="T70" s="68">
        <f t="shared" ref="T70:T114" si="38">H70+M70</f>
        <v>2010</v>
      </c>
      <c r="U70" s="60">
        <f t="shared" si="35"/>
        <v>2030.3</v>
      </c>
      <c r="V70" s="2" t="s">
        <v>9</v>
      </c>
      <c r="W70" s="2" t="s">
        <v>9</v>
      </c>
      <c r="X70" s="2" t="s">
        <v>14</v>
      </c>
      <c r="Y70" s="2" t="s">
        <v>14</v>
      </c>
      <c r="Z70" s="2" t="s">
        <v>0</v>
      </c>
      <c r="AA70" s="2" t="s">
        <v>9</v>
      </c>
      <c r="AB70" s="14" t="str">
        <f t="shared" si="17"/>
        <v>△1</v>
      </c>
      <c r="AC70" s="2" t="s">
        <v>0</v>
      </c>
      <c r="AD70" s="13" t="str">
        <f t="shared" si="36"/>
        <v>△1</v>
      </c>
      <c r="AE70" s="2" t="s">
        <v>14</v>
      </c>
      <c r="AF70" s="18">
        <v>2024</v>
      </c>
      <c r="AG70" s="20"/>
      <c r="AH70" s="70">
        <f t="shared" si="18"/>
        <v>47</v>
      </c>
      <c r="AI70" s="13"/>
      <c r="AJ70" s="58"/>
      <c r="AK70" s="11">
        <f t="shared" ref="AK70:AK75" si="39">IF(AE70="△3","-",IF(AE70="△2",3,IF(AE70="△1",1,"-")))</f>
        <v>1</v>
      </c>
      <c r="AL70" s="58">
        <f t="shared" si="29"/>
        <v>1</v>
      </c>
      <c r="AM70" s="15" t="str">
        <f>IFERROR(IF(AND(AI70="-",AJ70="-",#REF!="-"),"-",IF(MIN(AI70:AJ70)&lt;=0,AF70,MIN(AI70:AJ70)+AF70)),"-")</f>
        <v>-</v>
      </c>
      <c r="AN70" s="13">
        <f t="shared" si="27"/>
        <v>2025</v>
      </c>
      <c r="AO70" s="11">
        <v>2</v>
      </c>
      <c r="AP70" s="11">
        <v>0.33</v>
      </c>
      <c r="AQ70" s="11">
        <v>2</v>
      </c>
      <c r="AR70" s="11">
        <v>0.33</v>
      </c>
      <c r="AS70" s="11">
        <v>2</v>
      </c>
      <c r="AT70" s="11">
        <v>0.33</v>
      </c>
      <c r="AU70" s="19">
        <f t="shared" ref="AU70:AU114" si="40">(AO70-1)/(3-1)*AP70+(AQ70-1)/(3-1)*AR70+(AS70-1)/(3-1)*AT70</f>
        <v>0.495</v>
      </c>
      <c r="AV70" s="11" t="s">
        <v>156</v>
      </c>
      <c r="AW70" s="15">
        <f t="shared" si="33"/>
        <v>2025</v>
      </c>
      <c r="AX70" s="16"/>
      <c r="AY70" s="105"/>
      <c r="AZ70" s="9"/>
    </row>
    <row r="71" spans="2:52" ht="16.5" hidden="1" customHeight="1" x14ac:dyDescent="0.2">
      <c r="B71" s="33"/>
      <c r="C71" s="79"/>
      <c r="D71" s="41" t="s">
        <v>120</v>
      </c>
      <c r="E71" s="13" t="s">
        <v>117</v>
      </c>
      <c r="F71" s="1" t="s">
        <v>162</v>
      </c>
      <c r="G71" s="100">
        <v>1977</v>
      </c>
      <c r="H71" s="101">
        <v>1977</v>
      </c>
      <c r="I71" s="101">
        <v>1977</v>
      </c>
      <c r="J71" s="13">
        <v>20</v>
      </c>
      <c r="K71" s="13">
        <v>41</v>
      </c>
      <c r="L71" s="2">
        <v>31</v>
      </c>
      <c r="M71" s="2">
        <v>34</v>
      </c>
      <c r="N71" s="2" t="s">
        <v>10</v>
      </c>
      <c r="O71" s="2" t="s">
        <v>10</v>
      </c>
      <c r="P71" s="67">
        <f t="shared" si="34"/>
        <v>53.300000000000004</v>
      </c>
      <c r="Q71" s="18">
        <f t="shared" si="37"/>
        <v>31</v>
      </c>
      <c r="R71" s="18">
        <f t="shared" si="37"/>
        <v>34</v>
      </c>
      <c r="S71" s="18"/>
      <c r="T71" s="68">
        <f t="shared" si="38"/>
        <v>2011</v>
      </c>
      <c r="U71" s="60">
        <f t="shared" si="35"/>
        <v>2030.3</v>
      </c>
      <c r="V71" s="2" t="s">
        <v>9</v>
      </c>
      <c r="W71" s="2" t="s">
        <v>9</v>
      </c>
      <c r="X71" s="2" t="s">
        <v>14</v>
      </c>
      <c r="Y71" s="2" t="s">
        <v>14</v>
      </c>
      <c r="Z71" s="13" t="s">
        <v>9</v>
      </c>
      <c r="AA71" s="2" t="s">
        <v>9</v>
      </c>
      <c r="AB71" s="14" t="str">
        <f t="shared" si="17"/>
        <v>△1</v>
      </c>
      <c r="AC71" s="2" t="s">
        <v>0</v>
      </c>
      <c r="AD71" s="13" t="str">
        <f t="shared" si="36"/>
        <v>△1</v>
      </c>
      <c r="AE71" s="2" t="s">
        <v>14</v>
      </c>
      <c r="AF71" s="18">
        <v>2024</v>
      </c>
      <c r="AG71" s="20"/>
      <c r="AH71" s="70">
        <f t="shared" si="18"/>
        <v>47</v>
      </c>
      <c r="AI71" s="13"/>
      <c r="AJ71" s="58"/>
      <c r="AK71" s="11">
        <f t="shared" si="39"/>
        <v>1</v>
      </c>
      <c r="AL71" s="58">
        <f t="shared" si="29"/>
        <v>1</v>
      </c>
      <c r="AM71" s="15" t="str">
        <f>IFERROR(IF(AND(AI71="-",AJ71="-",#REF!="-"),"-",IF(MIN(AI71:AJ71)&lt;=0,AF71,MIN(AI71:AJ71)+AF71)),"-")</f>
        <v>-</v>
      </c>
      <c r="AN71" s="13">
        <f t="shared" si="27"/>
        <v>2025</v>
      </c>
      <c r="AO71" s="11">
        <v>2</v>
      </c>
      <c r="AP71" s="11">
        <v>0.33</v>
      </c>
      <c r="AQ71" s="11">
        <v>2</v>
      </c>
      <c r="AR71" s="11">
        <v>0.33</v>
      </c>
      <c r="AS71" s="11">
        <v>2</v>
      </c>
      <c r="AT71" s="11">
        <v>0.33</v>
      </c>
      <c r="AU71" s="19">
        <f t="shared" si="40"/>
        <v>0.495</v>
      </c>
      <c r="AV71" s="11" t="s">
        <v>156</v>
      </c>
      <c r="AW71" s="15">
        <f t="shared" si="33"/>
        <v>2025</v>
      </c>
      <c r="AX71" s="16"/>
      <c r="AY71" s="105"/>
      <c r="AZ71" s="9"/>
    </row>
    <row r="72" spans="2:52" ht="16.5" customHeight="1" x14ac:dyDescent="0.2">
      <c r="B72" s="33"/>
      <c r="C72" s="47" t="s">
        <v>91</v>
      </c>
      <c r="D72" s="46"/>
      <c r="E72" s="13" t="s">
        <v>121</v>
      </c>
      <c r="F72" s="1" t="s">
        <v>162</v>
      </c>
      <c r="G72" s="100">
        <v>1977</v>
      </c>
      <c r="H72" s="101">
        <v>1977</v>
      </c>
      <c r="I72" s="101">
        <v>1977</v>
      </c>
      <c r="J72" s="13">
        <v>21</v>
      </c>
      <c r="K72" s="13">
        <v>41</v>
      </c>
      <c r="L72" s="2">
        <v>23</v>
      </c>
      <c r="M72" s="2">
        <v>34</v>
      </c>
      <c r="N72" s="2" t="s">
        <v>10</v>
      </c>
      <c r="O72" s="2" t="s">
        <v>10</v>
      </c>
      <c r="P72" s="67">
        <f t="shared" si="34"/>
        <v>53.300000000000004</v>
      </c>
      <c r="Q72" s="18">
        <f t="shared" si="37"/>
        <v>23</v>
      </c>
      <c r="R72" s="18">
        <f t="shared" si="37"/>
        <v>34</v>
      </c>
      <c r="S72" s="18"/>
      <c r="T72" s="68">
        <f t="shared" si="38"/>
        <v>2011</v>
      </c>
      <c r="U72" s="60">
        <f t="shared" si="35"/>
        <v>2030.3</v>
      </c>
      <c r="V72" s="2" t="s">
        <v>9</v>
      </c>
      <c r="W72" s="2" t="s">
        <v>9</v>
      </c>
      <c r="X72" s="2" t="s">
        <v>9</v>
      </c>
      <c r="Y72" s="2" t="s">
        <v>9</v>
      </c>
      <c r="Z72" s="2" t="s">
        <v>0</v>
      </c>
      <c r="AA72" s="2" t="s">
        <v>9</v>
      </c>
      <c r="AB72" s="14" t="str">
        <f t="shared" si="17"/>
        <v>△1</v>
      </c>
      <c r="AC72" s="2" t="s">
        <v>0</v>
      </c>
      <c r="AD72" s="13" t="str">
        <f t="shared" si="36"/>
        <v>△1</v>
      </c>
      <c r="AE72" s="2" t="s">
        <v>14</v>
      </c>
      <c r="AF72" s="18">
        <v>2024</v>
      </c>
      <c r="AG72" s="20"/>
      <c r="AH72" s="70">
        <f t="shared" si="18"/>
        <v>47</v>
      </c>
      <c r="AI72" s="13"/>
      <c r="AJ72" s="58"/>
      <c r="AK72" s="11">
        <f t="shared" si="39"/>
        <v>1</v>
      </c>
      <c r="AL72" s="58">
        <f t="shared" si="29"/>
        <v>1</v>
      </c>
      <c r="AM72" s="15" t="str">
        <f>IFERROR(IF(AND(AI72="-",AJ72="-",#REF!="-"),"-",IF(MIN(AI72:AJ72)&lt;=0,AF72,MIN(AI72:AJ72)+AF72)),"-")</f>
        <v>-</v>
      </c>
      <c r="AN72" s="13">
        <f t="shared" si="27"/>
        <v>2025</v>
      </c>
      <c r="AO72" s="11">
        <v>2</v>
      </c>
      <c r="AP72" s="11">
        <v>0.33</v>
      </c>
      <c r="AQ72" s="11">
        <v>2</v>
      </c>
      <c r="AR72" s="11">
        <v>0.33</v>
      </c>
      <c r="AS72" s="11">
        <v>2</v>
      </c>
      <c r="AT72" s="11">
        <v>0.33</v>
      </c>
      <c r="AU72" s="19">
        <f t="shared" si="40"/>
        <v>0.495</v>
      </c>
      <c r="AV72" s="11" t="s">
        <v>155</v>
      </c>
      <c r="AW72" s="15">
        <f t="shared" si="33"/>
        <v>2025</v>
      </c>
      <c r="AX72" s="16"/>
      <c r="AY72" s="105"/>
      <c r="AZ72" s="9"/>
    </row>
    <row r="73" spans="2:52" ht="16.5" customHeight="1" x14ac:dyDescent="0.2">
      <c r="B73" s="34"/>
      <c r="C73" s="47" t="s">
        <v>2</v>
      </c>
      <c r="D73" s="80"/>
      <c r="E73" s="13" t="s">
        <v>101</v>
      </c>
      <c r="F73" s="13"/>
      <c r="G73" s="100">
        <v>1977</v>
      </c>
      <c r="H73" s="101">
        <v>1977</v>
      </c>
      <c r="I73" s="101">
        <v>1977</v>
      </c>
      <c r="J73" s="13" t="s">
        <v>0</v>
      </c>
      <c r="K73" s="63">
        <v>15</v>
      </c>
      <c r="L73" s="2"/>
      <c r="M73" s="2"/>
      <c r="N73" s="2" t="s">
        <v>10</v>
      </c>
      <c r="O73" s="2" t="s">
        <v>10</v>
      </c>
      <c r="P73" s="67">
        <f t="shared" si="34"/>
        <v>19.5</v>
      </c>
      <c r="Q73" s="18">
        <f t="shared" si="37"/>
        <v>0</v>
      </c>
      <c r="R73" s="18">
        <f t="shared" si="37"/>
        <v>0</v>
      </c>
      <c r="S73" s="18"/>
      <c r="T73" s="68"/>
      <c r="U73" s="60">
        <f t="shared" si="35"/>
        <v>1996.5</v>
      </c>
      <c r="V73" s="2" t="s">
        <v>9</v>
      </c>
      <c r="W73" s="2" t="s">
        <v>9</v>
      </c>
      <c r="X73" s="2" t="s">
        <v>9</v>
      </c>
      <c r="Y73" s="2" t="s">
        <v>9</v>
      </c>
      <c r="Z73" s="13" t="s">
        <v>9</v>
      </c>
      <c r="AA73" s="2" t="s">
        <v>9</v>
      </c>
      <c r="AB73" s="14" t="str">
        <f t="shared" si="17"/>
        <v>○</v>
      </c>
      <c r="AC73" s="2" t="s">
        <v>0</v>
      </c>
      <c r="AD73" s="13" t="str">
        <f t="shared" si="36"/>
        <v>○</v>
      </c>
      <c r="AE73" s="2" t="s">
        <v>9</v>
      </c>
      <c r="AF73" s="18">
        <v>2024</v>
      </c>
      <c r="AG73" s="20"/>
      <c r="AH73" s="70">
        <f t="shared" si="18"/>
        <v>47</v>
      </c>
      <c r="AI73" s="13"/>
      <c r="AJ73" s="58"/>
      <c r="AK73" s="11" t="str">
        <f t="shared" si="39"/>
        <v>-</v>
      </c>
      <c r="AL73" s="58"/>
      <c r="AM73" s="15" t="str">
        <f>IFERROR(IF(AND(AI73="-",AJ73="-",#REF!="-"),"-",IF(MIN(AI73:AJ73)&lt;=0,AF73,MIN(AI73:AJ73)+AF73)),"-")</f>
        <v>-</v>
      </c>
      <c r="AN73" s="13" t="str">
        <f t="shared" si="27"/>
        <v>-</v>
      </c>
      <c r="AO73" s="11">
        <v>2</v>
      </c>
      <c r="AP73" s="11">
        <v>0.33</v>
      </c>
      <c r="AQ73" s="11">
        <v>2</v>
      </c>
      <c r="AR73" s="11">
        <v>0.33</v>
      </c>
      <c r="AS73" s="11">
        <v>2</v>
      </c>
      <c r="AT73" s="11">
        <v>0.33</v>
      </c>
      <c r="AU73" s="19">
        <f t="shared" si="40"/>
        <v>0.495</v>
      </c>
      <c r="AV73" s="11" t="s">
        <v>155</v>
      </c>
      <c r="AW73" s="15" t="str">
        <f t="shared" si="33"/>
        <v>-</v>
      </c>
      <c r="AX73" s="16"/>
      <c r="AY73" s="105"/>
      <c r="AZ73" s="9"/>
    </row>
    <row r="74" spans="2:52" s="9" customFormat="1" ht="16.5" customHeight="1" x14ac:dyDescent="0.2">
      <c r="B74" s="29" t="s">
        <v>92</v>
      </c>
      <c r="C74" s="10"/>
      <c r="D74" s="10"/>
      <c r="E74" s="1" t="s">
        <v>76</v>
      </c>
      <c r="F74" s="1" t="s">
        <v>161</v>
      </c>
      <c r="G74" s="100">
        <v>1977</v>
      </c>
      <c r="H74" s="101">
        <v>1977</v>
      </c>
      <c r="I74" s="101">
        <v>1977</v>
      </c>
      <c r="J74" s="63">
        <v>29</v>
      </c>
      <c r="K74" s="63">
        <v>60</v>
      </c>
      <c r="L74" s="2">
        <v>30</v>
      </c>
      <c r="M74" s="2">
        <v>42</v>
      </c>
      <c r="N74" s="2" t="s">
        <v>10</v>
      </c>
      <c r="O74" s="2" t="s">
        <v>10</v>
      </c>
      <c r="P74" s="67">
        <f>1.3*K74</f>
        <v>78</v>
      </c>
      <c r="Q74" s="18">
        <f t="shared" si="37"/>
        <v>30</v>
      </c>
      <c r="R74" s="18">
        <f t="shared" si="37"/>
        <v>42</v>
      </c>
      <c r="S74" s="18"/>
      <c r="T74" s="68">
        <f t="shared" si="38"/>
        <v>2019</v>
      </c>
      <c r="U74" s="60">
        <f t="shared" si="35"/>
        <v>2055</v>
      </c>
      <c r="V74" s="2" t="s">
        <v>9</v>
      </c>
      <c r="W74" s="2" t="s">
        <v>9</v>
      </c>
      <c r="X74" s="2" t="s">
        <v>9</v>
      </c>
      <c r="Y74" s="2" t="s">
        <v>9</v>
      </c>
      <c r="Z74" s="13" t="s">
        <v>9</v>
      </c>
      <c r="AA74" s="2" t="s">
        <v>9</v>
      </c>
      <c r="AB74" s="14" t="str">
        <f t="shared" si="17"/>
        <v>△1</v>
      </c>
      <c r="AC74" s="2" t="s">
        <v>0</v>
      </c>
      <c r="AD74" s="13" t="str">
        <f t="shared" si="36"/>
        <v>△1</v>
      </c>
      <c r="AE74" s="2" t="s">
        <v>9</v>
      </c>
      <c r="AF74" s="18">
        <v>2024</v>
      </c>
      <c r="AG74" s="20"/>
      <c r="AH74" s="70">
        <f t="shared" si="18"/>
        <v>47</v>
      </c>
      <c r="AI74" s="13"/>
      <c r="AJ74" s="58"/>
      <c r="AK74" s="11" t="str">
        <f t="shared" si="39"/>
        <v>-</v>
      </c>
      <c r="AL74" s="58">
        <f t="shared" si="29"/>
        <v>-5</v>
      </c>
      <c r="AM74" s="15" t="str">
        <f>IFERROR(IF(AND(AI74="-",AJ74="-",#REF!="-"),"-",IF(MIN(AI74:AJ74)&lt;=0,AF74,MIN(AI74:AJ74)+AF74)),"-")</f>
        <v>-</v>
      </c>
      <c r="AN74" s="13" t="str">
        <f t="shared" si="27"/>
        <v>-</v>
      </c>
      <c r="AO74" s="11">
        <v>2</v>
      </c>
      <c r="AP74" s="11">
        <v>0.33</v>
      </c>
      <c r="AQ74" s="11">
        <v>2</v>
      </c>
      <c r="AR74" s="11">
        <v>0.33</v>
      </c>
      <c r="AS74" s="11">
        <v>2</v>
      </c>
      <c r="AT74" s="11">
        <v>0.33</v>
      </c>
      <c r="AU74" s="19">
        <f t="shared" si="40"/>
        <v>0.495</v>
      </c>
      <c r="AV74" s="11" t="s">
        <v>156</v>
      </c>
      <c r="AW74" s="15">
        <v>2025</v>
      </c>
      <c r="AX74" s="103"/>
    </row>
    <row r="75" spans="2:52" ht="16.5" customHeight="1" x14ac:dyDescent="0.2">
      <c r="B75" s="33"/>
      <c r="C75" s="72" t="s">
        <v>85</v>
      </c>
      <c r="D75" s="41" t="s">
        <v>106</v>
      </c>
      <c r="E75" s="13" t="s">
        <v>101</v>
      </c>
      <c r="F75" s="1" t="s">
        <v>162</v>
      </c>
      <c r="G75" s="100">
        <v>1977</v>
      </c>
      <c r="H75" s="101">
        <v>1977</v>
      </c>
      <c r="I75" s="101">
        <v>1977</v>
      </c>
      <c r="J75" s="63">
        <v>29</v>
      </c>
      <c r="K75" s="63">
        <v>60</v>
      </c>
      <c r="L75" s="61">
        <v>30</v>
      </c>
      <c r="M75" s="61">
        <v>42</v>
      </c>
      <c r="N75" s="2" t="s">
        <v>10</v>
      </c>
      <c r="O75" s="2" t="s">
        <v>10</v>
      </c>
      <c r="P75" s="67">
        <f t="shared" si="34"/>
        <v>78</v>
      </c>
      <c r="Q75" s="18">
        <f t="shared" si="37"/>
        <v>30</v>
      </c>
      <c r="R75" s="18">
        <f t="shared" si="37"/>
        <v>42</v>
      </c>
      <c r="S75" s="18"/>
      <c r="T75" s="68">
        <f t="shared" si="38"/>
        <v>2019</v>
      </c>
      <c r="U75" s="60">
        <f t="shared" si="35"/>
        <v>2055</v>
      </c>
      <c r="V75" s="2" t="s">
        <v>9</v>
      </c>
      <c r="W75" s="2" t="s">
        <v>9</v>
      </c>
      <c r="X75" s="2" t="s">
        <v>9</v>
      </c>
      <c r="Y75" s="2" t="s">
        <v>9</v>
      </c>
      <c r="Z75" s="13" t="s">
        <v>9</v>
      </c>
      <c r="AA75" s="2" t="s">
        <v>9</v>
      </c>
      <c r="AB75" s="14" t="str">
        <f>IF(J75&gt;AH75,"○",IF((Q75-3)&gt;AH75,"△3",IF(MIN(Q75:R75)&gt;AH75,"△2",IF(AH75&gt;=MIN(Q75:R75),"△1"))))</f>
        <v>△1</v>
      </c>
      <c r="AC75" s="2" t="s">
        <v>0</v>
      </c>
      <c r="AD75" s="13" t="str">
        <f t="shared" si="36"/>
        <v>△1</v>
      </c>
      <c r="AE75" s="2" t="s">
        <v>9</v>
      </c>
      <c r="AF75" s="18">
        <v>2024</v>
      </c>
      <c r="AG75" s="20"/>
      <c r="AH75" s="70">
        <f t="shared" si="18"/>
        <v>47</v>
      </c>
      <c r="AI75" s="13"/>
      <c r="AJ75" s="58"/>
      <c r="AK75" s="11" t="str">
        <f t="shared" si="39"/>
        <v>-</v>
      </c>
      <c r="AL75" s="58">
        <f t="shared" si="29"/>
        <v>-5</v>
      </c>
      <c r="AM75" s="15" t="str">
        <f>IFERROR(IF(AND(AI75="-",AJ75="-",#REF!="-"),"-",IF(MIN(AI75:AJ75)&lt;=0,AF75,MIN(AI75:AJ75)+AF75)),"-")</f>
        <v>-</v>
      </c>
      <c r="AN75" s="13" t="str">
        <f t="shared" si="27"/>
        <v>-</v>
      </c>
      <c r="AO75" s="11">
        <v>2</v>
      </c>
      <c r="AP75" s="11">
        <v>0.33</v>
      </c>
      <c r="AQ75" s="11">
        <v>2</v>
      </c>
      <c r="AR75" s="11">
        <v>0.33</v>
      </c>
      <c r="AS75" s="11">
        <v>2</v>
      </c>
      <c r="AT75" s="11">
        <v>0.33</v>
      </c>
      <c r="AU75" s="19">
        <f t="shared" si="40"/>
        <v>0.495</v>
      </c>
      <c r="AV75" s="11" t="s">
        <v>156</v>
      </c>
      <c r="AW75" s="15">
        <v>2025</v>
      </c>
      <c r="AX75" s="11"/>
      <c r="AY75" s="106"/>
      <c r="AZ75" s="9"/>
    </row>
    <row r="76" spans="2:52" ht="16.5" customHeight="1" x14ac:dyDescent="0.2">
      <c r="B76" s="33"/>
      <c r="C76" s="73" t="s">
        <v>86</v>
      </c>
      <c r="D76" s="46"/>
      <c r="E76" s="13" t="s">
        <v>101</v>
      </c>
      <c r="F76" s="1" t="s">
        <v>162</v>
      </c>
      <c r="G76" s="100">
        <v>1977</v>
      </c>
      <c r="H76" s="101">
        <v>1977</v>
      </c>
      <c r="I76" s="101">
        <v>1977</v>
      </c>
      <c r="J76" s="63">
        <v>19</v>
      </c>
      <c r="K76" s="63">
        <v>39</v>
      </c>
      <c r="L76" s="61">
        <v>24</v>
      </c>
      <c r="M76" s="61">
        <v>30</v>
      </c>
      <c r="N76" s="2" t="s">
        <v>10</v>
      </c>
      <c r="O76" s="2" t="s">
        <v>10</v>
      </c>
      <c r="P76" s="67">
        <f t="shared" si="34"/>
        <v>50.7</v>
      </c>
      <c r="Q76" s="18">
        <f t="shared" si="37"/>
        <v>24</v>
      </c>
      <c r="R76" s="18">
        <f t="shared" si="37"/>
        <v>30</v>
      </c>
      <c r="S76" s="18"/>
      <c r="T76" s="68">
        <f t="shared" si="38"/>
        <v>2007</v>
      </c>
      <c r="U76" s="60">
        <f t="shared" si="35"/>
        <v>2027.7</v>
      </c>
      <c r="V76" s="2" t="s">
        <v>9</v>
      </c>
      <c r="W76" s="2" t="s">
        <v>9</v>
      </c>
      <c r="X76" s="2" t="s">
        <v>9</v>
      </c>
      <c r="Y76" s="2" t="s">
        <v>9</v>
      </c>
      <c r="Z76" s="13" t="s">
        <v>9</v>
      </c>
      <c r="AA76" s="2" t="s">
        <v>9</v>
      </c>
      <c r="AB76" s="14" t="str">
        <f t="shared" si="17"/>
        <v>△1</v>
      </c>
      <c r="AC76" s="2" t="s">
        <v>0</v>
      </c>
      <c r="AD76" s="13" t="str">
        <f t="shared" si="36"/>
        <v>△1</v>
      </c>
      <c r="AE76" s="2" t="s">
        <v>14</v>
      </c>
      <c r="AF76" s="18">
        <v>2024</v>
      </c>
      <c r="AG76" s="20"/>
      <c r="AH76" s="70">
        <f t="shared" si="18"/>
        <v>47</v>
      </c>
      <c r="AI76" s="13"/>
      <c r="AJ76" s="58"/>
      <c r="AK76" s="11">
        <f>IF(AE76="△3","-",IF(AE76="△2",3,IF(AE76="△1",1,"-")))</f>
        <v>1</v>
      </c>
      <c r="AL76" s="58">
        <f t="shared" si="29"/>
        <v>1</v>
      </c>
      <c r="AM76" s="15" t="str">
        <f>IFERROR(IF(AND(AI76="-",AJ76="-",#REF!="-"),"-",IF(MIN(AI76:AJ76)&lt;=0,AF76,MIN(AI76:AJ76)+AF76)),"-")</f>
        <v>-</v>
      </c>
      <c r="AN76" s="13">
        <f>IF(AK76="-","-",(AF76+AK76))</f>
        <v>2025</v>
      </c>
      <c r="AO76" s="11">
        <v>2</v>
      </c>
      <c r="AP76" s="11">
        <v>0.33</v>
      </c>
      <c r="AQ76" s="11">
        <v>2</v>
      </c>
      <c r="AR76" s="11">
        <v>0.33</v>
      </c>
      <c r="AS76" s="11">
        <v>2</v>
      </c>
      <c r="AT76" s="11">
        <v>0.33</v>
      </c>
      <c r="AU76" s="19">
        <f t="shared" si="40"/>
        <v>0.495</v>
      </c>
      <c r="AV76" s="11" t="s">
        <v>156</v>
      </c>
      <c r="AW76" s="15">
        <v>2025</v>
      </c>
      <c r="AX76" s="11"/>
      <c r="AY76" s="106"/>
      <c r="AZ76" s="9"/>
    </row>
    <row r="77" spans="2:52" ht="16.5" customHeight="1" x14ac:dyDescent="0.2">
      <c r="B77" s="33"/>
      <c r="C77" s="74"/>
      <c r="D77" s="41" t="s">
        <v>107</v>
      </c>
      <c r="E77" s="13" t="s">
        <v>101</v>
      </c>
      <c r="F77" s="1" t="s">
        <v>162</v>
      </c>
      <c r="G77" s="100">
        <v>1977</v>
      </c>
      <c r="H77" s="101">
        <v>1977</v>
      </c>
      <c r="I77" s="101">
        <v>1977</v>
      </c>
      <c r="J77" s="13">
        <v>19</v>
      </c>
      <c r="K77" s="13">
        <v>39</v>
      </c>
      <c r="L77" s="2">
        <v>24</v>
      </c>
      <c r="M77" s="2">
        <v>30</v>
      </c>
      <c r="N77" s="2" t="s">
        <v>10</v>
      </c>
      <c r="O77" s="2" t="s">
        <v>10</v>
      </c>
      <c r="P77" s="67">
        <f t="shared" si="34"/>
        <v>50.7</v>
      </c>
      <c r="Q77" s="18">
        <f t="shared" si="37"/>
        <v>24</v>
      </c>
      <c r="R77" s="18">
        <f>IF(O77="-",M77,O77)</f>
        <v>30</v>
      </c>
      <c r="S77" s="18"/>
      <c r="T77" s="68">
        <f t="shared" si="38"/>
        <v>2007</v>
      </c>
      <c r="U77" s="60">
        <f t="shared" si="35"/>
        <v>2027.7</v>
      </c>
      <c r="V77" s="2" t="s">
        <v>9</v>
      </c>
      <c r="W77" s="2" t="s">
        <v>9</v>
      </c>
      <c r="X77" s="2" t="s">
        <v>9</v>
      </c>
      <c r="Y77" s="2" t="s">
        <v>9</v>
      </c>
      <c r="Z77" s="13" t="s">
        <v>9</v>
      </c>
      <c r="AA77" s="2" t="s">
        <v>9</v>
      </c>
      <c r="AB77" s="14" t="str">
        <f t="shared" si="17"/>
        <v>△1</v>
      </c>
      <c r="AC77" s="2" t="s">
        <v>0</v>
      </c>
      <c r="AD77" s="13" t="str">
        <f t="shared" si="36"/>
        <v>△1</v>
      </c>
      <c r="AE77" s="2" t="s">
        <v>14</v>
      </c>
      <c r="AF77" s="18">
        <v>2024</v>
      </c>
      <c r="AG77" s="20"/>
      <c r="AH77" s="70">
        <f t="shared" si="18"/>
        <v>47</v>
      </c>
      <c r="AI77" s="13"/>
      <c r="AJ77" s="58"/>
      <c r="AK77" s="11">
        <f t="shared" ref="AK77:AK92" si="41">IF(AE77="△3","-",IF(AE77="△2",3,IF(AE77="△1",1,"-")))</f>
        <v>1</v>
      </c>
      <c r="AL77" s="58">
        <f t="shared" si="29"/>
        <v>1</v>
      </c>
      <c r="AM77" s="15" t="str">
        <f>IFERROR(IF(AND(AI77="-",AJ77="-",#REF!="-"),"-",IF(MIN(AI77:AJ77)&lt;=0,AF77,MIN(AI77:AJ77)+AF77)),"-")</f>
        <v>-</v>
      </c>
      <c r="AN77" s="13">
        <f t="shared" si="27"/>
        <v>2025</v>
      </c>
      <c r="AO77" s="11">
        <v>2</v>
      </c>
      <c r="AP77" s="11">
        <v>0.33</v>
      </c>
      <c r="AQ77" s="11">
        <v>2</v>
      </c>
      <c r="AR77" s="11">
        <v>0.33</v>
      </c>
      <c r="AS77" s="11">
        <v>2</v>
      </c>
      <c r="AT77" s="11">
        <v>0.33</v>
      </c>
      <c r="AU77" s="19">
        <f t="shared" si="40"/>
        <v>0.495</v>
      </c>
      <c r="AV77" s="11" t="s">
        <v>156</v>
      </c>
      <c r="AW77" s="15">
        <v>2025</v>
      </c>
      <c r="AX77" s="11"/>
      <c r="AY77" s="106"/>
      <c r="AZ77" s="9"/>
    </row>
    <row r="78" spans="2:52" ht="16.5" customHeight="1" x14ac:dyDescent="0.2">
      <c r="B78" s="33"/>
      <c r="C78" s="48"/>
      <c r="D78" s="41" t="s">
        <v>108</v>
      </c>
      <c r="E78" s="13" t="s">
        <v>101</v>
      </c>
      <c r="F78" s="1" t="s">
        <v>162</v>
      </c>
      <c r="G78" s="100">
        <v>1977</v>
      </c>
      <c r="H78" s="101">
        <v>1977</v>
      </c>
      <c r="I78" s="101">
        <v>1977</v>
      </c>
      <c r="J78" s="63">
        <v>19</v>
      </c>
      <c r="K78" s="63">
        <v>36</v>
      </c>
      <c r="L78" s="61" t="s">
        <v>10</v>
      </c>
      <c r="M78" s="61">
        <v>27</v>
      </c>
      <c r="N78" s="2" t="s">
        <v>10</v>
      </c>
      <c r="O78" s="2" t="s">
        <v>10</v>
      </c>
      <c r="P78" s="67">
        <f t="shared" si="34"/>
        <v>46.800000000000004</v>
      </c>
      <c r="Q78" s="18" t="str">
        <f t="shared" si="37"/>
        <v>-</v>
      </c>
      <c r="R78" s="18">
        <f t="shared" si="37"/>
        <v>27</v>
      </c>
      <c r="S78" s="18"/>
      <c r="T78" s="68">
        <f t="shared" si="38"/>
        <v>2004</v>
      </c>
      <c r="U78" s="60">
        <f t="shared" si="35"/>
        <v>2023.8</v>
      </c>
      <c r="V78" s="2" t="s">
        <v>9</v>
      </c>
      <c r="W78" s="2" t="s">
        <v>9</v>
      </c>
      <c r="X78" s="2" t="s">
        <v>14</v>
      </c>
      <c r="Y78" s="2" t="s">
        <v>14</v>
      </c>
      <c r="Z78" s="13" t="s">
        <v>9</v>
      </c>
      <c r="AA78" s="2" t="s">
        <v>9</v>
      </c>
      <c r="AB78" s="14"/>
      <c r="AC78" s="2" t="s">
        <v>0</v>
      </c>
      <c r="AD78" s="13" t="str">
        <f t="shared" si="36"/>
        <v>○</v>
      </c>
      <c r="AE78" s="2" t="s">
        <v>14</v>
      </c>
      <c r="AF78" s="18">
        <v>2024</v>
      </c>
      <c r="AG78" s="20"/>
      <c r="AH78" s="70">
        <f t="shared" si="18"/>
        <v>47</v>
      </c>
      <c r="AI78" s="13"/>
      <c r="AJ78" s="58"/>
      <c r="AK78" s="11">
        <f t="shared" si="41"/>
        <v>1</v>
      </c>
      <c r="AL78" s="58">
        <f t="shared" si="29"/>
        <v>1</v>
      </c>
      <c r="AM78" s="15" t="str">
        <f>IFERROR(IF(AND(AI78="-",AJ78="-",#REF!="-"),"-",IF(MIN(AI78:AJ78)&lt;=0,AF78,MIN(AI78:AJ78)+AF78)),"-")</f>
        <v>-</v>
      </c>
      <c r="AN78" s="13">
        <f t="shared" si="27"/>
        <v>2025</v>
      </c>
      <c r="AO78" s="11">
        <v>2</v>
      </c>
      <c r="AP78" s="11">
        <v>0.33</v>
      </c>
      <c r="AQ78" s="11">
        <v>2</v>
      </c>
      <c r="AR78" s="11">
        <v>0.33</v>
      </c>
      <c r="AS78" s="11">
        <v>2</v>
      </c>
      <c r="AT78" s="11">
        <v>0.33</v>
      </c>
      <c r="AU78" s="19">
        <f t="shared" si="40"/>
        <v>0.495</v>
      </c>
      <c r="AV78" s="11" t="s">
        <v>156</v>
      </c>
      <c r="AW78" s="15">
        <v>2025</v>
      </c>
      <c r="AX78" s="11"/>
      <c r="AY78" s="106"/>
      <c r="AZ78" s="9"/>
    </row>
    <row r="79" spans="2:52" ht="16.5" customHeight="1" x14ac:dyDescent="0.2">
      <c r="B79" s="33"/>
      <c r="C79" s="73" t="s">
        <v>87</v>
      </c>
      <c r="D79" s="75"/>
      <c r="E79" s="13" t="s">
        <v>101</v>
      </c>
      <c r="F79" s="1" t="s">
        <v>161</v>
      </c>
      <c r="G79" s="100">
        <v>1977</v>
      </c>
      <c r="H79" s="101">
        <v>1977</v>
      </c>
      <c r="I79" s="101">
        <v>1977</v>
      </c>
      <c r="J79" s="63">
        <v>22</v>
      </c>
      <c r="K79" s="63">
        <v>57</v>
      </c>
      <c r="L79" s="61">
        <v>20</v>
      </c>
      <c r="M79" s="61">
        <v>39</v>
      </c>
      <c r="N79" s="2" t="s">
        <v>10</v>
      </c>
      <c r="O79" s="2" t="s">
        <v>10</v>
      </c>
      <c r="P79" s="67">
        <f t="shared" si="34"/>
        <v>74.100000000000009</v>
      </c>
      <c r="Q79" s="18">
        <f t="shared" si="37"/>
        <v>20</v>
      </c>
      <c r="R79" s="18">
        <f t="shared" si="37"/>
        <v>39</v>
      </c>
      <c r="S79" s="18"/>
      <c r="T79" s="68">
        <f t="shared" si="38"/>
        <v>2016</v>
      </c>
      <c r="U79" s="60">
        <f t="shared" si="35"/>
        <v>2051.1</v>
      </c>
      <c r="V79" s="2" t="s">
        <v>9</v>
      </c>
      <c r="W79" s="2" t="s">
        <v>9</v>
      </c>
      <c r="X79" s="2" t="s">
        <v>9</v>
      </c>
      <c r="Y79" s="2" t="s">
        <v>9</v>
      </c>
      <c r="Z79" s="13" t="s">
        <v>9</v>
      </c>
      <c r="AA79" s="2" t="s">
        <v>9</v>
      </c>
      <c r="AB79" s="14" t="str">
        <f t="shared" si="17"/>
        <v>△1</v>
      </c>
      <c r="AC79" s="2" t="s">
        <v>0</v>
      </c>
      <c r="AD79" s="13" t="str">
        <f t="shared" si="36"/>
        <v>△1</v>
      </c>
      <c r="AE79" s="2" t="s">
        <v>9</v>
      </c>
      <c r="AF79" s="18">
        <v>2024</v>
      </c>
      <c r="AG79" s="20"/>
      <c r="AH79" s="70">
        <f t="shared" si="18"/>
        <v>47</v>
      </c>
      <c r="AI79" s="13"/>
      <c r="AJ79" s="58"/>
      <c r="AK79" s="11" t="str">
        <f t="shared" si="41"/>
        <v>-</v>
      </c>
      <c r="AL79" s="58">
        <f t="shared" si="29"/>
        <v>-8</v>
      </c>
      <c r="AM79" s="15" t="str">
        <f>IFERROR(IF(AND(AI79="-",AJ79="-",#REF!="-"),"-",IF(MIN(AI79:AJ79)&lt;=0,AF79,MIN(AI79:AJ79)+AF79)),"-")</f>
        <v>-</v>
      </c>
      <c r="AN79" s="13" t="str">
        <f t="shared" si="27"/>
        <v>-</v>
      </c>
      <c r="AO79" s="11">
        <v>2</v>
      </c>
      <c r="AP79" s="11">
        <v>0.33</v>
      </c>
      <c r="AQ79" s="11">
        <v>2</v>
      </c>
      <c r="AR79" s="11">
        <v>0.33</v>
      </c>
      <c r="AS79" s="11">
        <v>2</v>
      </c>
      <c r="AT79" s="11">
        <v>0.33</v>
      </c>
      <c r="AU79" s="19">
        <f t="shared" si="40"/>
        <v>0.495</v>
      </c>
      <c r="AV79" s="11" t="s">
        <v>156</v>
      </c>
      <c r="AW79" s="15">
        <v>2025</v>
      </c>
      <c r="AX79" s="11"/>
      <c r="AY79" s="106"/>
      <c r="AZ79" s="9"/>
    </row>
    <row r="80" spans="2:52" ht="16.5" customHeight="1" x14ac:dyDescent="0.2">
      <c r="B80" s="33"/>
      <c r="C80" s="74"/>
      <c r="D80" s="76" t="s">
        <v>4</v>
      </c>
      <c r="E80" s="13" t="s">
        <v>101</v>
      </c>
      <c r="F80" s="1" t="s">
        <v>162</v>
      </c>
      <c r="G80" s="100">
        <v>1977</v>
      </c>
      <c r="H80" s="101">
        <v>1977</v>
      </c>
      <c r="I80" s="101">
        <v>1977</v>
      </c>
      <c r="J80" s="13">
        <v>18</v>
      </c>
      <c r="K80" s="13">
        <v>43</v>
      </c>
      <c r="L80" s="2">
        <v>21</v>
      </c>
      <c r="M80" s="2">
        <v>27</v>
      </c>
      <c r="N80" s="2" t="s">
        <v>10</v>
      </c>
      <c r="O80" s="2" t="s">
        <v>10</v>
      </c>
      <c r="P80" s="67">
        <f t="shared" si="34"/>
        <v>55.9</v>
      </c>
      <c r="Q80" s="18">
        <f t="shared" si="37"/>
        <v>21</v>
      </c>
      <c r="R80" s="18">
        <f t="shared" si="37"/>
        <v>27</v>
      </c>
      <c r="S80" s="18"/>
      <c r="T80" s="68">
        <f t="shared" si="38"/>
        <v>2004</v>
      </c>
      <c r="U80" s="60">
        <f t="shared" si="35"/>
        <v>2032.9</v>
      </c>
      <c r="V80" s="2" t="s">
        <v>9</v>
      </c>
      <c r="W80" s="2" t="s">
        <v>9</v>
      </c>
      <c r="X80" s="2" t="s">
        <v>9</v>
      </c>
      <c r="Y80" s="2" t="s">
        <v>9</v>
      </c>
      <c r="Z80" s="13" t="s">
        <v>9</v>
      </c>
      <c r="AA80" s="2" t="s">
        <v>9</v>
      </c>
      <c r="AB80" s="14" t="str">
        <f t="shared" si="17"/>
        <v>△1</v>
      </c>
      <c r="AC80" s="2" t="s">
        <v>0</v>
      </c>
      <c r="AD80" s="13" t="str">
        <f t="shared" si="36"/>
        <v>△1</v>
      </c>
      <c r="AE80" s="2" t="s">
        <v>13</v>
      </c>
      <c r="AF80" s="18">
        <v>2024</v>
      </c>
      <c r="AG80" s="20"/>
      <c r="AH80" s="70">
        <f t="shared" si="18"/>
        <v>47</v>
      </c>
      <c r="AI80" s="13"/>
      <c r="AJ80" s="58"/>
      <c r="AK80" s="11">
        <f t="shared" si="41"/>
        <v>3</v>
      </c>
      <c r="AL80" s="58">
        <f t="shared" si="29"/>
        <v>3</v>
      </c>
      <c r="AM80" s="15" t="str">
        <f>IFERROR(IF(AND(AI80="-",AJ80="-",#REF!="-"),"-",IF(MIN(AI80:AJ80)&lt;=0,AF80,MIN(AI80:AJ80)+AF80)),"-")</f>
        <v>-</v>
      </c>
      <c r="AN80" s="13">
        <f t="shared" si="27"/>
        <v>2027</v>
      </c>
      <c r="AO80" s="11">
        <v>2</v>
      </c>
      <c r="AP80" s="11">
        <v>0.33</v>
      </c>
      <c r="AQ80" s="11">
        <v>2</v>
      </c>
      <c r="AR80" s="11">
        <v>0.33</v>
      </c>
      <c r="AS80" s="11">
        <v>2</v>
      </c>
      <c r="AT80" s="11">
        <v>0.33</v>
      </c>
      <c r="AU80" s="19">
        <f t="shared" si="40"/>
        <v>0.495</v>
      </c>
      <c r="AV80" s="11" t="s">
        <v>156</v>
      </c>
      <c r="AW80" s="15">
        <v>2025</v>
      </c>
      <c r="AX80" s="11"/>
      <c r="AY80" s="106"/>
      <c r="AZ80" s="9"/>
    </row>
    <row r="81" spans="2:52" ht="16.5" customHeight="1" x14ac:dyDescent="0.2">
      <c r="B81" s="33"/>
      <c r="C81" s="74"/>
      <c r="D81" s="76" t="s">
        <v>109</v>
      </c>
      <c r="E81" s="13" t="s">
        <v>101</v>
      </c>
      <c r="F81" s="1" t="s">
        <v>161</v>
      </c>
      <c r="G81" s="100">
        <v>1977</v>
      </c>
      <c r="H81" s="101">
        <v>1977</v>
      </c>
      <c r="I81" s="101">
        <v>1977</v>
      </c>
      <c r="J81" s="63">
        <v>22</v>
      </c>
      <c r="K81" s="63">
        <v>57</v>
      </c>
      <c r="L81" s="61">
        <v>20</v>
      </c>
      <c r="M81" s="61">
        <v>39</v>
      </c>
      <c r="N81" s="2" t="s">
        <v>10</v>
      </c>
      <c r="O81" s="2" t="s">
        <v>10</v>
      </c>
      <c r="P81" s="67">
        <f t="shared" si="34"/>
        <v>74.100000000000009</v>
      </c>
      <c r="Q81" s="18">
        <f t="shared" si="37"/>
        <v>20</v>
      </c>
      <c r="R81" s="18">
        <f t="shared" si="37"/>
        <v>39</v>
      </c>
      <c r="S81" s="18"/>
      <c r="T81" s="68">
        <f t="shared" si="38"/>
        <v>2016</v>
      </c>
      <c r="U81" s="60">
        <f t="shared" si="35"/>
        <v>2051.1</v>
      </c>
      <c r="V81" s="2" t="s">
        <v>9</v>
      </c>
      <c r="W81" s="2" t="s">
        <v>9</v>
      </c>
      <c r="X81" s="2" t="s">
        <v>9</v>
      </c>
      <c r="Y81" s="2" t="s">
        <v>9</v>
      </c>
      <c r="Z81" s="13" t="s">
        <v>9</v>
      </c>
      <c r="AA81" s="2" t="s">
        <v>9</v>
      </c>
      <c r="AB81" s="14" t="str">
        <f t="shared" si="17"/>
        <v>△1</v>
      </c>
      <c r="AC81" s="2" t="s">
        <v>0</v>
      </c>
      <c r="AD81" s="13" t="str">
        <f t="shared" si="36"/>
        <v>△1</v>
      </c>
      <c r="AE81" s="2" t="s">
        <v>9</v>
      </c>
      <c r="AF81" s="18">
        <v>2024</v>
      </c>
      <c r="AG81" s="20"/>
      <c r="AH81" s="70">
        <f t="shared" si="18"/>
        <v>47</v>
      </c>
      <c r="AI81" s="13"/>
      <c r="AJ81" s="58"/>
      <c r="AK81" s="11" t="str">
        <f t="shared" si="41"/>
        <v>-</v>
      </c>
      <c r="AL81" s="58">
        <f t="shared" si="29"/>
        <v>-8</v>
      </c>
      <c r="AM81" s="15" t="str">
        <f>IFERROR(IF(AND(AI81="-",AJ81="-",#REF!="-"),"-",IF(MIN(AI81:AJ81)&lt;=0,AF81,MIN(AI81:AJ81)+AF81)),"-")</f>
        <v>-</v>
      </c>
      <c r="AN81" s="13" t="str">
        <f t="shared" si="27"/>
        <v>-</v>
      </c>
      <c r="AO81" s="11">
        <v>2</v>
      </c>
      <c r="AP81" s="11">
        <v>0.33</v>
      </c>
      <c r="AQ81" s="11">
        <v>2</v>
      </c>
      <c r="AR81" s="11">
        <v>0.33</v>
      </c>
      <c r="AS81" s="11">
        <v>2</v>
      </c>
      <c r="AT81" s="11">
        <v>0.33</v>
      </c>
      <c r="AU81" s="19">
        <f t="shared" si="40"/>
        <v>0.495</v>
      </c>
      <c r="AV81" s="11" t="s">
        <v>156</v>
      </c>
      <c r="AW81" s="15">
        <v>2025</v>
      </c>
      <c r="AX81" s="11"/>
      <c r="AY81" s="106"/>
      <c r="AZ81" s="9"/>
    </row>
    <row r="82" spans="2:52" ht="16.5" customHeight="1" x14ac:dyDescent="0.2">
      <c r="B82" s="33"/>
      <c r="C82" s="74"/>
      <c r="D82" s="76" t="s">
        <v>110</v>
      </c>
      <c r="E82" s="13" t="s">
        <v>101</v>
      </c>
      <c r="F82" s="1" t="s">
        <v>162</v>
      </c>
      <c r="G82" s="100">
        <v>1977</v>
      </c>
      <c r="H82" s="101">
        <v>1977</v>
      </c>
      <c r="I82" s="101">
        <v>1977</v>
      </c>
      <c r="J82" s="13">
        <v>22</v>
      </c>
      <c r="K82" s="13">
        <v>57</v>
      </c>
      <c r="L82" s="2">
        <v>20</v>
      </c>
      <c r="M82" s="2">
        <v>39</v>
      </c>
      <c r="N82" s="2" t="s">
        <v>10</v>
      </c>
      <c r="O82" s="2" t="s">
        <v>10</v>
      </c>
      <c r="P82" s="67">
        <f t="shared" si="34"/>
        <v>74.100000000000009</v>
      </c>
      <c r="Q82" s="18">
        <f t="shared" si="37"/>
        <v>20</v>
      </c>
      <c r="R82" s="18">
        <f t="shared" si="37"/>
        <v>39</v>
      </c>
      <c r="S82" s="18"/>
      <c r="T82" s="68">
        <f t="shared" si="38"/>
        <v>2016</v>
      </c>
      <c r="U82" s="60">
        <f t="shared" si="35"/>
        <v>2051.1</v>
      </c>
      <c r="V82" s="2" t="s">
        <v>9</v>
      </c>
      <c r="W82" s="2" t="s">
        <v>9</v>
      </c>
      <c r="X82" s="2" t="s">
        <v>9</v>
      </c>
      <c r="Y82" s="2" t="s">
        <v>9</v>
      </c>
      <c r="Z82" s="13" t="s">
        <v>9</v>
      </c>
      <c r="AA82" s="2" t="s">
        <v>9</v>
      </c>
      <c r="AB82" s="14" t="str">
        <f t="shared" si="17"/>
        <v>△1</v>
      </c>
      <c r="AC82" s="2" t="s">
        <v>0</v>
      </c>
      <c r="AD82" s="13" t="str">
        <f t="shared" si="36"/>
        <v>△1</v>
      </c>
      <c r="AE82" s="2" t="s">
        <v>9</v>
      </c>
      <c r="AF82" s="18">
        <v>2024</v>
      </c>
      <c r="AG82" s="20"/>
      <c r="AH82" s="70">
        <f t="shared" si="18"/>
        <v>47</v>
      </c>
      <c r="AI82" s="13"/>
      <c r="AJ82" s="58"/>
      <c r="AK82" s="11" t="str">
        <f t="shared" si="41"/>
        <v>-</v>
      </c>
      <c r="AL82" s="58">
        <f t="shared" si="29"/>
        <v>-8</v>
      </c>
      <c r="AM82" s="15" t="str">
        <f>IFERROR(IF(AND(AI82="-",AJ82="-",#REF!="-"),"-",IF(MIN(AI82:AJ82)&lt;=0,AF82,MIN(AI82:AJ82)+AF82)),"-")</f>
        <v>-</v>
      </c>
      <c r="AN82" s="13" t="str">
        <f t="shared" si="27"/>
        <v>-</v>
      </c>
      <c r="AO82" s="11">
        <v>2</v>
      </c>
      <c r="AP82" s="11">
        <v>0.33</v>
      </c>
      <c r="AQ82" s="11">
        <v>2</v>
      </c>
      <c r="AR82" s="11">
        <v>0.33</v>
      </c>
      <c r="AS82" s="11">
        <v>2</v>
      </c>
      <c r="AT82" s="11">
        <v>0.33</v>
      </c>
      <c r="AU82" s="19">
        <f t="shared" si="40"/>
        <v>0.495</v>
      </c>
      <c r="AV82" s="11" t="s">
        <v>156</v>
      </c>
      <c r="AW82" s="15">
        <v>2025</v>
      </c>
      <c r="AX82" s="11"/>
      <c r="AY82" s="106"/>
      <c r="AZ82" s="9"/>
    </row>
    <row r="83" spans="2:52" s="9" customFormat="1" ht="16.5" customHeight="1" x14ac:dyDescent="0.2">
      <c r="B83" s="33"/>
      <c r="C83" s="48"/>
      <c r="D83" s="41" t="s">
        <v>111</v>
      </c>
      <c r="E83" s="13" t="s">
        <v>101</v>
      </c>
      <c r="F83" s="1" t="s">
        <v>162</v>
      </c>
      <c r="G83" s="100">
        <v>1977</v>
      </c>
      <c r="H83" s="101">
        <v>1977</v>
      </c>
      <c r="I83" s="101">
        <v>1977</v>
      </c>
      <c r="J83" s="63">
        <v>22</v>
      </c>
      <c r="K83" s="63">
        <v>57</v>
      </c>
      <c r="L83" s="61">
        <v>20</v>
      </c>
      <c r="M83" s="61">
        <v>39</v>
      </c>
      <c r="N83" s="2" t="s">
        <v>10</v>
      </c>
      <c r="O83" s="2" t="s">
        <v>10</v>
      </c>
      <c r="P83" s="67">
        <f t="shared" si="34"/>
        <v>74.100000000000009</v>
      </c>
      <c r="Q83" s="18">
        <f t="shared" si="37"/>
        <v>20</v>
      </c>
      <c r="R83" s="18">
        <f t="shared" si="37"/>
        <v>39</v>
      </c>
      <c r="S83" s="18"/>
      <c r="T83" s="68">
        <f t="shared" si="38"/>
        <v>2016</v>
      </c>
      <c r="U83" s="60">
        <f t="shared" si="35"/>
        <v>2051.1</v>
      </c>
      <c r="V83" s="2" t="s">
        <v>9</v>
      </c>
      <c r="W83" s="2" t="s">
        <v>9</v>
      </c>
      <c r="X83" s="2" t="s">
        <v>14</v>
      </c>
      <c r="Y83" s="2" t="s">
        <v>14</v>
      </c>
      <c r="Z83" s="13" t="s">
        <v>9</v>
      </c>
      <c r="AA83" s="2" t="s">
        <v>130</v>
      </c>
      <c r="AB83" s="14" t="str">
        <f t="shared" si="17"/>
        <v>△1</v>
      </c>
      <c r="AC83" s="2" t="s">
        <v>0</v>
      </c>
      <c r="AD83" s="13" t="str">
        <f t="shared" si="36"/>
        <v>△1</v>
      </c>
      <c r="AE83" s="2" t="s">
        <v>14</v>
      </c>
      <c r="AF83" s="18">
        <v>2024</v>
      </c>
      <c r="AG83" s="20"/>
      <c r="AH83" s="70">
        <f t="shared" si="18"/>
        <v>47</v>
      </c>
      <c r="AI83" s="13"/>
      <c r="AJ83" s="58"/>
      <c r="AK83" s="11">
        <f t="shared" si="41"/>
        <v>1</v>
      </c>
      <c r="AL83" s="58">
        <f t="shared" si="29"/>
        <v>1</v>
      </c>
      <c r="AM83" s="15" t="str">
        <f>IFERROR(IF(AND(AI83="-",AJ83="-",#REF!="-"),"-",IF(MIN(AI83:AJ83)&lt;=0,AF83,MIN(AI83:AJ83)+AF83)),"-")</f>
        <v>-</v>
      </c>
      <c r="AN83" s="13">
        <f t="shared" si="27"/>
        <v>2025</v>
      </c>
      <c r="AO83" s="11">
        <v>2</v>
      </c>
      <c r="AP83" s="11">
        <v>0.33</v>
      </c>
      <c r="AQ83" s="11">
        <v>2</v>
      </c>
      <c r="AR83" s="11">
        <v>0.33</v>
      </c>
      <c r="AS83" s="11">
        <v>2</v>
      </c>
      <c r="AT83" s="11">
        <v>0.33</v>
      </c>
      <c r="AU83" s="19">
        <f t="shared" si="40"/>
        <v>0.495</v>
      </c>
      <c r="AV83" s="11" t="s">
        <v>156</v>
      </c>
      <c r="AW83" s="15">
        <v>2025</v>
      </c>
      <c r="AX83" s="11"/>
      <c r="AY83" s="106"/>
    </row>
    <row r="84" spans="2:52" ht="16.5" customHeight="1" x14ac:dyDescent="0.2">
      <c r="B84" s="33"/>
      <c r="C84" s="73" t="s">
        <v>88</v>
      </c>
      <c r="D84" s="46"/>
      <c r="E84" s="13" t="s">
        <v>101</v>
      </c>
      <c r="F84" s="1" t="s">
        <v>161</v>
      </c>
      <c r="G84" s="100">
        <v>1977</v>
      </c>
      <c r="H84" s="101">
        <v>1977</v>
      </c>
      <c r="I84" s="101">
        <v>1977</v>
      </c>
      <c r="J84" s="63">
        <v>23</v>
      </c>
      <c r="K84" s="63">
        <v>50</v>
      </c>
      <c r="L84" s="61">
        <v>26</v>
      </c>
      <c r="M84" s="61">
        <v>34</v>
      </c>
      <c r="N84" s="2" t="s">
        <v>10</v>
      </c>
      <c r="O84" s="2" t="s">
        <v>10</v>
      </c>
      <c r="P84" s="67">
        <f t="shared" si="34"/>
        <v>65</v>
      </c>
      <c r="Q84" s="18">
        <f t="shared" si="37"/>
        <v>26</v>
      </c>
      <c r="R84" s="18">
        <f t="shared" si="37"/>
        <v>34</v>
      </c>
      <c r="S84" s="18"/>
      <c r="T84" s="68">
        <f t="shared" si="38"/>
        <v>2011</v>
      </c>
      <c r="U84" s="60">
        <f t="shared" si="35"/>
        <v>2042</v>
      </c>
      <c r="V84" s="2" t="s">
        <v>9</v>
      </c>
      <c r="W84" s="2" t="s">
        <v>9</v>
      </c>
      <c r="X84" s="2" t="s">
        <v>9</v>
      </c>
      <c r="Y84" s="2" t="s">
        <v>9</v>
      </c>
      <c r="Z84" s="13" t="s">
        <v>9</v>
      </c>
      <c r="AA84" s="2" t="s">
        <v>9</v>
      </c>
      <c r="AB84" s="14" t="str">
        <f t="shared" si="17"/>
        <v>△1</v>
      </c>
      <c r="AC84" s="2" t="s">
        <v>0</v>
      </c>
      <c r="AD84" s="13" t="str">
        <f t="shared" si="36"/>
        <v>△1</v>
      </c>
      <c r="AE84" s="2" t="s">
        <v>9</v>
      </c>
      <c r="AF84" s="18">
        <v>2024</v>
      </c>
      <c r="AG84" s="20"/>
      <c r="AH84" s="70">
        <f t="shared" si="18"/>
        <v>47</v>
      </c>
      <c r="AI84" s="13"/>
      <c r="AJ84" s="58"/>
      <c r="AK84" s="11" t="str">
        <f t="shared" si="41"/>
        <v>-</v>
      </c>
      <c r="AL84" s="58">
        <f t="shared" si="29"/>
        <v>-13</v>
      </c>
      <c r="AM84" s="15" t="str">
        <f>IFERROR(IF(AND(AI84="-",AJ84="-",#REF!="-"),"-",IF(MIN(AI84:AJ84)&lt;=0,AF84,MIN(AI84:AJ84)+AF84)),"-")</f>
        <v>-</v>
      </c>
      <c r="AN84" s="13" t="str">
        <f t="shared" si="27"/>
        <v>-</v>
      </c>
      <c r="AO84" s="11">
        <v>2</v>
      </c>
      <c r="AP84" s="11">
        <v>0.33</v>
      </c>
      <c r="AQ84" s="11">
        <v>2</v>
      </c>
      <c r="AR84" s="11">
        <v>0.33</v>
      </c>
      <c r="AS84" s="11">
        <v>2</v>
      </c>
      <c r="AT84" s="11">
        <v>0.33</v>
      </c>
      <c r="AU84" s="19">
        <f t="shared" si="40"/>
        <v>0.495</v>
      </c>
      <c r="AV84" s="11" t="s">
        <v>156</v>
      </c>
      <c r="AW84" s="15">
        <v>2025</v>
      </c>
      <c r="AX84" s="11"/>
      <c r="AY84" s="106"/>
      <c r="AZ84" s="9"/>
    </row>
    <row r="85" spans="2:52" ht="16.5" customHeight="1" x14ac:dyDescent="0.2">
      <c r="B85" s="33"/>
      <c r="C85" s="74"/>
      <c r="D85" s="41" t="s">
        <v>112</v>
      </c>
      <c r="E85" s="13" t="s">
        <v>101</v>
      </c>
      <c r="F85" s="1" t="s">
        <v>162</v>
      </c>
      <c r="G85" s="100">
        <v>1977</v>
      </c>
      <c r="H85" s="101">
        <v>1977</v>
      </c>
      <c r="I85" s="101">
        <v>1977</v>
      </c>
      <c r="J85" s="13">
        <v>23</v>
      </c>
      <c r="K85" s="13">
        <v>50</v>
      </c>
      <c r="L85" s="2">
        <v>26</v>
      </c>
      <c r="M85" s="2">
        <v>34</v>
      </c>
      <c r="N85" s="2" t="s">
        <v>10</v>
      </c>
      <c r="O85" s="2" t="s">
        <v>10</v>
      </c>
      <c r="P85" s="67">
        <f t="shared" si="34"/>
        <v>65</v>
      </c>
      <c r="Q85" s="18">
        <f t="shared" si="37"/>
        <v>26</v>
      </c>
      <c r="R85" s="18">
        <f t="shared" si="37"/>
        <v>34</v>
      </c>
      <c r="S85" s="18"/>
      <c r="T85" s="68">
        <f t="shared" si="38"/>
        <v>2011</v>
      </c>
      <c r="U85" s="60">
        <f t="shared" si="35"/>
        <v>2042</v>
      </c>
      <c r="V85" s="2" t="s">
        <v>9</v>
      </c>
      <c r="W85" s="2" t="s">
        <v>9</v>
      </c>
      <c r="X85" s="2" t="s">
        <v>9</v>
      </c>
      <c r="Y85" s="2" t="s">
        <v>9</v>
      </c>
      <c r="Z85" s="13" t="s">
        <v>9</v>
      </c>
      <c r="AA85" s="2" t="s">
        <v>9</v>
      </c>
      <c r="AB85" s="14" t="str">
        <f t="shared" si="17"/>
        <v>△1</v>
      </c>
      <c r="AC85" s="2" t="s">
        <v>0</v>
      </c>
      <c r="AD85" s="13" t="str">
        <f t="shared" si="36"/>
        <v>△1</v>
      </c>
      <c r="AE85" s="2" t="s">
        <v>9</v>
      </c>
      <c r="AF85" s="18">
        <v>2024</v>
      </c>
      <c r="AG85" s="20"/>
      <c r="AH85" s="70">
        <f t="shared" si="18"/>
        <v>47</v>
      </c>
      <c r="AI85" s="13"/>
      <c r="AJ85" s="58"/>
      <c r="AK85" s="11" t="str">
        <f t="shared" si="41"/>
        <v>-</v>
      </c>
      <c r="AL85" s="58">
        <f t="shared" si="29"/>
        <v>-13</v>
      </c>
      <c r="AM85" s="15" t="str">
        <f>IFERROR(IF(AND(AI85="-",AJ85="-",#REF!="-"),"-",IF(MIN(AI85:AJ85)&lt;=0,AF85,MIN(AI85:AJ85)+AF85)),"-")</f>
        <v>-</v>
      </c>
      <c r="AN85" s="13" t="str">
        <f t="shared" si="27"/>
        <v>-</v>
      </c>
      <c r="AO85" s="11">
        <v>2</v>
      </c>
      <c r="AP85" s="11">
        <v>0.33</v>
      </c>
      <c r="AQ85" s="11">
        <v>2</v>
      </c>
      <c r="AR85" s="11">
        <v>0.33</v>
      </c>
      <c r="AS85" s="11">
        <v>2</v>
      </c>
      <c r="AT85" s="11">
        <v>0.33</v>
      </c>
      <c r="AU85" s="19">
        <f t="shared" si="40"/>
        <v>0.495</v>
      </c>
      <c r="AV85" s="11" t="s">
        <v>156</v>
      </c>
      <c r="AW85" s="15">
        <v>2025</v>
      </c>
      <c r="AX85" s="11"/>
      <c r="AY85" s="106"/>
      <c r="AZ85" s="9"/>
    </row>
    <row r="86" spans="2:52" ht="16.5" customHeight="1" x14ac:dyDescent="0.2">
      <c r="B86" s="33"/>
      <c r="C86" s="74"/>
      <c r="D86" s="41" t="s">
        <v>113</v>
      </c>
      <c r="E86" s="13" t="s">
        <v>101</v>
      </c>
      <c r="F86" s="1" t="s">
        <v>161</v>
      </c>
      <c r="G86" s="100">
        <v>1977</v>
      </c>
      <c r="H86" s="101">
        <v>1977</v>
      </c>
      <c r="I86" s="101">
        <v>1977</v>
      </c>
      <c r="J86" s="63">
        <v>26</v>
      </c>
      <c r="K86" s="63">
        <v>54</v>
      </c>
      <c r="L86" s="61">
        <v>23</v>
      </c>
      <c r="M86" s="61">
        <v>32</v>
      </c>
      <c r="N86" s="2" t="s">
        <v>10</v>
      </c>
      <c r="O86" s="2" t="s">
        <v>10</v>
      </c>
      <c r="P86" s="67">
        <f t="shared" si="34"/>
        <v>70.2</v>
      </c>
      <c r="Q86" s="18">
        <f t="shared" si="37"/>
        <v>23</v>
      </c>
      <c r="R86" s="18">
        <f t="shared" si="37"/>
        <v>32</v>
      </c>
      <c r="S86" s="18"/>
      <c r="T86" s="68">
        <f t="shared" si="38"/>
        <v>2009</v>
      </c>
      <c r="U86" s="60">
        <f t="shared" si="35"/>
        <v>2047.2</v>
      </c>
      <c r="V86" s="2" t="s">
        <v>9</v>
      </c>
      <c r="W86" s="2" t="s">
        <v>9</v>
      </c>
      <c r="X86" s="2" t="s">
        <v>9</v>
      </c>
      <c r="Y86" s="2" t="s">
        <v>9</v>
      </c>
      <c r="Z86" s="13" t="s">
        <v>9</v>
      </c>
      <c r="AA86" s="2" t="s">
        <v>9</v>
      </c>
      <c r="AB86" s="14" t="str">
        <f t="shared" si="17"/>
        <v>△1</v>
      </c>
      <c r="AC86" s="2" t="s">
        <v>0</v>
      </c>
      <c r="AD86" s="13" t="str">
        <f t="shared" si="36"/>
        <v>△1</v>
      </c>
      <c r="AE86" s="2" t="s">
        <v>9</v>
      </c>
      <c r="AF86" s="18">
        <v>2024</v>
      </c>
      <c r="AG86" s="20"/>
      <c r="AH86" s="70">
        <f t="shared" si="18"/>
        <v>47</v>
      </c>
      <c r="AI86" s="13"/>
      <c r="AJ86" s="58"/>
      <c r="AK86" s="11" t="str">
        <f t="shared" si="41"/>
        <v>-</v>
      </c>
      <c r="AL86" s="58">
        <f t="shared" si="29"/>
        <v>-15</v>
      </c>
      <c r="AM86" s="15" t="str">
        <f>IFERROR(IF(AND(AI86="-",AJ86="-",#REF!="-"),"-",IF(MIN(AI86:AJ86)&lt;=0,AF86,MIN(AI86:AJ86)+AF86)),"-")</f>
        <v>-</v>
      </c>
      <c r="AN86" s="13" t="str">
        <f t="shared" si="27"/>
        <v>-</v>
      </c>
      <c r="AO86" s="11">
        <v>2</v>
      </c>
      <c r="AP86" s="11">
        <v>0.33</v>
      </c>
      <c r="AQ86" s="11">
        <v>2</v>
      </c>
      <c r="AR86" s="11">
        <v>0.33</v>
      </c>
      <c r="AS86" s="11">
        <v>2</v>
      </c>
      <c r="AT86" s="11">
        <v>0.33</v>
      </c>
      <c r="AU86" s="19">
        <f t="shared" si="40"/>
        <v>0.495</v>
      </c>
      <c r="AV86" s="11" t="s">
        <v>156</v>
      </c>
      <c r="AW86" s="15">
        <v>2025</v>
      </c>
      <c r="AX86" s="11"/>
      <c r="AY86" s="106"/>
      <c r="AZ86" s="9"/>
    </row>
    <row r="87" spans="2:52" ht="16.5" customHeight="1" x14ac:dyDescent="0.2">
      <c r="B87" s="33"/>
      <c r="C87" s="74"/>
      <c r="D87" s="41" t="s">
        <v>114</v>
      </c>
      <c r="E87" s="13" t="s">
        <v>101</v>
      </c>
      <c r="F87" s="1" t="s">
        <v>162</v>
      </c>
      <c r="G87" s="100">
        <v>1977</v>
      </c>
      <c r="H87" s="101">
        <v>1977</v>
      </c>
      <c r="I87" s="101">
        <v>1977</v>
      </c>
      <c r="J87" s="13">
        <v>26</v>
      </c>
      <c r="K87" s="13">
        <v>51</v>
      </c>
      <c r="L87" s="2">
        <v>28</v>
      </c>
      <c r="M87" s="2">
        <v>33</v>
      </c>
      <c r="N87" s="2" t="s">
        <v>10</v>
      </c>
      <c r="O87" s="2" t="s">
        <v>10</v>
      </c>
      <c r="P87" s="67">
        <f t="shared" si="34"/>
        <v>66.3</v>
      </c>
      <c r="Q87" s="18">
        <f t="shared" si="37"/>
        <v>28</v>
      </c>
      <c r="R87" s="18">
        <f t="shared" si="37"/>
        <v>33</v>
      </c>
      <c r="S87" s="18"/>
      <c r="T87" s="68">
        <f t="shared" si="38"/>
        <v>2010</v>
      </c>
      <c r="U87" s="60">
        <f t="shared" si="35"/>
        <v>2043.3</v>
      </c>
      <c r="V87" s="2" t="s">
        <v>9</v>
      </c>
      <c r="W87" s="2" t="s">
        <v>9</v>
      </c>
      <c r="X87" s="2" t="s">
        <v>9</v>
      </c>
      <c r="Y87" s="2" t="s">
        <v>9</v>
      </c>
      <c r="Z87" s="13" t="s">
        <v>9</v>
      </c>
      <c r="AA87" s="2" t="s">
        <v>9</v>
      </c>
      <c r="AB87" s="14" t="str">
        <f t="shared" si="17"/>
        <v>△1</v>
      </c>
      <c r="AC87" s="2" t="s">
        <v>0</v>
      </c>
      <c r="AD87" s="13" t="str">
        <f t="shared" si="36"/>
        <v>△1</v>
      </c>
      <c r="AE87" s="2" t="s">
        <v>13</v>
      </c>
      <c r="AF87" s="18">
        <v>2024</v>
      </c>
      <c r="AG87" s="20"/>
      <c r="AH87" s="70">
        <f t="shared" si="18"/>
        <v>47</v>
      </c>
      <c r="AI87" s="13"/>
      <c r="AJ87" s="58"/>
      <c r="AK87" s="11">
        <f t="shared" si="41"/>
        <v>3</v>
      </c>
      <c r="AL87" s="58">
        <f t="shared" si="29"/>
        <v>3</v>
      </c>
      <c r="AM87" s="15" t="str">
        <f>IFERROR(IF(AND(AI87="-",AJ87="-",#REF!="-"),"-",IF(MIN(AI87:AJ87)&lt;=0,AF87,MIN(AI87:AJ87)+AF87)),"-")</f>
        <v>-</v>
      </c>
      <c r="AN87" s="13">
        <f t="shared" si="27"/>
        <v>2027</v>
      </c>
      <c r="AO87" s="11">
        <v>2</v>
      </c>
      <c r="AP87" s="11">
        <v>0.33</v>
      </c>
      <c r="AQ87" s="11">
        <v>2</v>
      </c>
      <c r="AR87" s="11">
        <v>0.33</v>
      </c>
      <c r="AS87" s="11">
        <v>2</v>
      </c>
      <c r="AT87" s="11">
        <v>0.33</v>
      </c>
      <c r="AU87" s="19">
        <f t="shared" si="40"/>
        <v>0.495</v>
      </c>
      <c r="AV87" s="11" t="s">
        <v>156</v>
      </c>
      <c r="AW87" s="15">
        <v>2025</v>
      </c>
      <c r="AX87" s="11"/>
      <c r="AY87" s="106"/>
      <c r="AZ87" s="9"/>
    </row>
    <row r="88" spans="2:52" ht="16.5" customHeight="1" x14ac:dyDescent="0.2">
      <c r="B88" s="33"/>
      <c r="C88" s="74"/>
      <c r="D88" s="41" t="s">
        <v>115</v>
      </c>
      <c r="E88" s="13" t="s">
        <v>101</v>
      </c>
      <c r="F88" s="1" t="s">
        <v>162</v>
      </c>
      <c r="G88" s="100">
        <v>1977</v>
      </c>
      <c r="H88" s="101">
        <v>1977</v>
      </c>
      <c r="I88" s="101">
        <v>1977</v>
      </c>
      <c r="J88" s="13">
        <v>26</v>
      </c>
      <c r="K88" s="13">
        <v>54</v>
      </c>
      <c r="L88" s="2">
        <v>23</v>
      </c>
      <c r="M88" s="2">
        <v>32</v>
      </c>
      <c r="N88" s="2" t="s">
        <v>10</v>
      </c>
      <c r="O88" s="2" t="s">
        <v>10</v>
      </c>
      <c r="P88" s="67">
        <f t="shared" si="34"/>
        <v>70.2</v>
      </c>
      <c r="Q88" s="18">
        <f t="shared" si="37"/>
        <v>23</v>
      </c>
      <c r="R88" s="18">
        <f t="shared" si="37"/>
        <v>32</v>
      </c>
      <c r="S88" s="18"/>
      <c r="T88" s="68">
        <f t="shared" si="38"/>
        <v>2009</v>
      </c>
      <c r="U88" s="60">
        <f t="shared" si="35"/>
        <v>2047.2</v>
      </c>
      <c r="V88" s="2" t="s">
        <v>9</v>
      </c>
      <c r="W88" s="2" t="s">
        <v>9</v>
      </c>
      <c r="X88" s="2" t="s">
        <v>9</v>
      </c>
      <c r="Y88" s="2" t="s">
        <v>9</v>
      </c>
      <c r="Z88" s="13" t="s">
        <v>9</v>
      </c>
      <c r="AA88" s="2" t="s">
        <v>9</v>
      </c>
      <c r="AB88" s="14" t="str">
        <f t="shared" ref="AB88:AB114" si="42">IF(J88&gt;AH88,"○",IF((Q88-3)&gt;AH88,"△3",IF(MIN(Q88:R88)&gt;AH88,"△2",IF(AH88&gt;=MIN(Q88:R88),"△1"))))</f>
        <v>△1</v>
      </c>
      <c r="AC88" s="2" t="s">
        <v>0</v>
      </c>
      <c r="AD88" s="13" t="str">
        <f t="shared" si="36"/>
        <v>△1</v>
      </c>
      <c r="AE88" s="2" t="s">
        <v>9</v>
      </c>
      <c r="AF88" s="18">
        <v>2024</v>
      </c>
      <c r="AG88" s="20"/>
      <c r="AH88" s="70">
        <f t="shared" ref="AH88:AH114" si="43">AF88-H88</f>
        <v>47</v>
      </c>
      <c r="AI88" s="13"/>
      <c r="AJ88" s="58"/>
      <c r="AK88" s="11" t="str">
        <f t="shared" si="41"/>
        <v>-</v>
      </c>
      <c r="AL88" s="58">
        <f t="shared" si="29"/>
        <v>-15</v>
      </c>
      <c r="AM88" s="15" t="str">
        <f>IFERROR(IF(AND(AI88="-",AJ88="-",#REF!="-"),"-",IF(MIN(AI88:AJ88)&lt;=0,AF88,MIN(AI88:AJ88)+AF88)),"-")</f>
        <v>-</v>
      </c>
      <c r="AN88" s="13" t="str">
        <f t="shared" si="27"/>
        <v>-</v>
      </c>
      <c r="AO88" s="11">
        <v>2</v>
      </c>
      <c r="AP88" s="11">
        <v>0.33</v>
      </c>
      <c r="AQ88" s="11">
        <v>2</v>
      </c>
      <c r="AR88" s="11">
        <v>0.33</v>
      </c>
      <c r="AS88" s="11">
        <v>2</v>
      </c>
      <c r="AT88" s="11">
        <v>0.33</v>
      </c>
      <c r="AU88" s="19">
        <f t="shared" si="40"/>
        <v>0.495</v>
      </c>
      <c r="AV88" s="11" t="s">
        <v>156</v>
      </c>
      <c r="AW88" s="15">
        <v>2025</v>
      </c>
      <c r="AX88" s="11"/>
      <c r="AY88" s="106"/>
      <c r="AZ88" s="9"/>
    </row>
    <row r="89" spans="2:52" ht="16.5" customHeight="1" x14ac:dyDescent="0.2">
      <c r="B89" s="33"/>
      <c r="C89" s="73" t="s">
        <v>89</v>
      </c>
      <c r="D89" s="46"/>
      <c r="E89" s="13" t="s">
        <v>101</v>
      </c>
      <c r="F89" s="1" t="s">
        <v>161</v>
      </c>
      <c r="G89" s="100">
        <v>1977</v>
      </c>
      <c r="H89" s="101">
        <v>1977</v>
      </c>
      <c r="I89" s="101">
        <v>1977</v>
      </c>
      <c r="J89" s="63">
        <v>27</v>
      </c>
      <c r="K89" s="63">
        <v>54</v>
      </c>
      <c r="L89" s="61">
        <v>24</v>
      </c>
      <c r="M89" s="61">
        <v>41</v>
      </c>
      <c r="N89" s="2" t="s">
        <v>10</v>
      </c>
      <c r="O89" s="2" t="s">
        <v>10</v>
      </c>
      <c r="P89" s="67">
        <f t="shared" si="34"/>
        <v>70.2</v>
      </c>
      <c r="Q89" s="18">
        <f t="shared" si="37"/>
        <v>24</v>
      </c>
      <c r="R89" s="18">
        <f t="shared" si="37"/>
        <v>41</v>
      </c>
      <c r="S89" s="18"/>
      <c r="T89" s="68">
        <f t="shared" si="38"/>
        <v>2018</v>
      </c>
      <c r="U89" s="60">
        <f t="shared" si="35"/>
        <v>2047.2</v>
      </c>
      <c r="V89" s="2" t="s">
        <v>9</v>
      </c>
      <c r="W89" s="2" t="s">
        <v>9</v>
      </c>
      <c r="X89" s="2" t="s">
        <v>9</v>
      </c>
      <c r="Y89" s="2" t="s">
        <v>9</v>
      </c>
      <c r="Z89" s="13" t="s">
        <v>9</v>
      </c>
      <c r="AA89" s="2" t="s">
        <v>9</v>
      </c>
      <c r="AB89" s="14" t="str">
        <f t="shared" si="42"/>
        <v>△1</v>
      </c>
      <c r="AC89" s="2" t="s">
        <v>0</v>
      </c>
      <c r="AD89" s="13" t="str">
        <f t="shared" si="36"/>
        <v>△1</v>
      </c>
      <c r="AE89" s="2" t="s">
        <v>9</v>
      </c>
      <c r="AF89" s="18">
        <v>2024</v>
      </c>
      <c r="AG89" s="20"/>
      <c r="AH89" s="70">
        <f t="shared" si="43"/>
        <v>47</v>
      </c>
      <c r="AI89" s="13"/>
      <c r="AJ89" s="58"/>
      <c r="AK89" s="11" t="str">
        <f t="shared" si="41"/>
        <v>-</v>
      </c>
      <c r="AL89" s="58">
        <f t="shared" si="29"/>
        <v>-6</v>
      </c>
      <c r="AM89" s="15" t="str">
        <f>IFERROR(IF(AND(AI89="-",AJ89="-",#REF!="-"),"-",IF(MIN(AI89:AJ89)&lt;=0,AF89,MIN(AI89:AJ89)+AF89)),"-")</f>
        <v>-</v>
      </c>
      <c r="AN89" s="13" t="str">
        <f t="shared" si="27"/>
        <v>-</v>
      </c>
      <c r="AO89" s="11">
        <v>2</v>
      </c>
      <c r="AP89" s="11">
        <v>0.33</v>
      </c>
      <c r="AQ89" s="11">
        <v>2</v>
      </c>
      <c r="AR89" s="11">
        <v>0.33</v>
      </c>
      <c r="AS89" s="11">
        <v>2</v>
      </c>
      <c r="AT89" s="11">
        <v>0.33</v>
      </c>
      <c r="AU89" s="19">
        <f t="shared" si="40"/>
        <v>0.495</v>
      </c>
      <c r="AV89" s="11" t="s">
        <v>155</v>
      </c>
      <c r="AW89" s="15" t="str">
        <f t="shared" ref="AW89:AW114" si="44">AN89</f>
        <v>-</v>
      </c>
      <c r="AX89" s="11"/>
      <c r="AY89" s="106"/>
      <c r="AZ89" s="9"/>
    </row>
    <row r="90" spans="2:52" ht="16.5" customHeight="1" x14ac:dyDescent="0.2">
      <c r="B90" s="33"/>
      <c r="C90" s="77"/>
      <c r="D90" s="41" t="s">
        <v>116</v>
      </c>
      <c r="E90" s="13" t="s">
        <v>101</v>
      </c>
      <c r="F90" s="1" t="s">
        <v>162</v>
      </c>
      <c r="G90" s="100">
        <v>1977</v>
      </c>
      <c r="H90" s="101">
        <v>1977</v>
      </c>
      <c r="I90" s="101">
        <v>1977</v>
      </c>
      <c r="J90" s="63">
        <v>27</v>
      </c>
      <c r="K90" s="63">
        <v>54</v>
      </c>
      <c r="L90" s="61">
        <v>24</v>
      </c>
      <c r="M90" s="61">
        <v>41</v>
      </c>
      <c r="N90" s="2" t="s">
        <v>10</v>
      </c>
      <c r="O90" s="2" t="s">
        <v>10</v>
      </c>
      <c r="P90" s="67">
        <f t="shared" si="34"/>
        <v>70.2</v>
      </c>
      <c r="Q90" s="18">
        <f>IF(N90="-",L90,N90)</f>
        <v>24</v>
      </c>
      <c r="R90" s="18">
        <f t="shared" ref="R90:R97" si="45">IF(O90="-",M90,O90)</f>
        <v>41</v>
      </c>
      <c r="S90" s="18"/>
      <c r="T90" s="68">
        <f t="shared" si="38"/>
        <v>2018</v>
      </c>
      <c r="U90" s="60">
        <f t="shared" si="35"/>
        <v>2047.2</v>
      </c>
      <c r="V90" s="2" t="s">
        <v>9</v>
      </c>
      <c r="W90" s="2" t="s">
        <v>9</v>
      </c>
      <c r="X90" s="2" t="s">
        <v>9</v>
      </c>
      <c r="Y90" s="2" t="s">
        <v>9</v>
      </c>
      <c r="Z90" s="13" t="s">
        <v>9</v>
      </c>
      <c r="AA90" s="2" t="s">
        <v>9</v>
      </c>
      <c r="AB90" s="14" t="str">
        <f t="shared" si="42"/>
        <v>△1</v>
      </c>
      <c r="AC90" s="2" t="s">
        <v>0</v>
      </c>
      <c r="AD90" s="13" t="str">
        <f t="shared" si="36"/>
        <v>△1</v>
      </c>
      <c r="AE90" s="2" t="s">
        <v>9</v>
      </c>
      <c r="AF90" s="18">
        <v>2024</v>
      </c>
      <c r="AG90" s="20"/>
      <c r="AH90" s="70">
        <f t="shared" si="43"/>
        <v>47</v>
      </c>
      <c r="AI90" s="13"/>
      <c r="AJ90" s="58"/>
      <c r="AK90" s="11" t="str">
        <f t="shared" si="41"/>
        <v>-</v>
      </c>
      <c r="AL90" s="58">
        <f t="shared" si="29"/>
        <v>-6</v>
      </c>
      <c r="AM90" s="15" t="str">
        <f>IFERROR(IF(AND(AI90="-",AJ90="-",#REF!="-"),"-",IF(MIN(AI90:AJ90)&lt;=0,AF90,MIN(AI90:AJ90)+AF90)),"-")</f>
        <v>-</v>
      </c>
      <c r="AN90" s="13" t="str">
        <f t="shared" si="27"/>
        <v>-</v>
      </c>
      <c r="AO90" s="11">
        <v>2</v>
      </c>
      <c r="AP90" s="11">
        <v>0.33</v>
      </c>
      <c r="AQ90" s="11">
        <v>2</v>
      </c>
      <c r="AR90" s="11">
        <v>0.33</v>
      </c>
      <c r="AS90" s="11">
        <v>2</v>
      </c>
      <c r="AT90" s="11">
        <v>0.33</v>
      </c>
      <c r="AU90" s="19">
        <f t="shared" si="40"/>
        <v>0.495</v>
      </c>
      <c r="AV90" s="11" t="s">
        <v>155</v>
      </c>
      <c r="AW90" s="15" t="str">
        <f t="shared" si="44"/>
        <v>-</v>
      </c>
      <c r="AX90" s="11"/>
      <c r="AY90" s="106"/>
      <c r="AZ90" s="9"/>
    </row>
    <row r="91" spans="2:52" ht="16.5" customHeight="1" x14ac:dyDescent="0.2">
      <c r="B91" s="33"/>
      <c r="C91" s="74"/>
      <c r="D91" s="41" t="s">
        <v>96</v>
      </c>
      <c r="E91" s="13" t="s">
        <v>101</v>
      </c>
      <c r="F91" s="1" t="s">
        <v>161</v>
      </c>
      <c r="G91" s="100">
        <v>1977</v>
      </c>
      <c r="H91" s="101">
        <v>1977</v>
      </c>
      <c r="I91" s="101">
        <v>1977</v>
      </c>
      <c r="J91" s="13">
        <v>27</v>
      </c>
      <c r="K91" s="13">
        <v>54</v>
      </c>
      <c r="L91" s="2">
        <v>24</v>
      </c>
      <c r="M91" s="2">
        <v>41</v>
      </c>
      <c r="N91" s="2" t="s">
        <v>10</v>
      </c>
      <c r="O91" s="2" t="s">
        <v>10</v>
      </c>
      <c r="P91" s="67">
        <f t="shared" si="34"/>
        <v>70.2</v>
      </c>
      <c r="Q91" s="18">
        <f t="shared" ref="Q91:R114" si="46">IF(N91="-",L91,N91)</f>
        <v>24</v>
      </c>
      <c r="R91" s="18">
        <f t="shared" si="45"/>
        <v>41</v>
      </c>
      <c r="S91" s="18"/>
      <c r="T91" s="68">
        <f t="shared" si="38"/>
        <v>2018</v>
      </c>
      <c r="U91" s="60">
        <f t="shared" si="35"/>
        <v>2047.2</v>
      </c>
      <c r="V91" s="2" t="s">
        <v>9</v>
      </c>
      <c r="W91" s="2" t="s">
        <v>9</v>
      </c>
      <c r="X91" s="2" t="s">
        <v>9</v>
      </c>
      <c r="Y91" s="2" t="s">
        <v>9</v>
      </c>
      <c r="Z91" s="13" t="s">
        <v>9</v>
      </c>
      <c r="AA91" s="2" t="s">
        <v>9</v>
      </c>
      <c r="AB91" s="14" t="str">
        <f t="shared" si="42"/>
        <v>△1</v>
      </c>
      <c r="AC91" s="2" t="s">
        <v>0</v>
      </c>
      <c r="AD91" s="13" t="str">
        <f t="shared" si="36"/>
        <v>△1</v>
      </c>
      <c r="AE91" s="2" t="s">
        <v>9</v>
      </c>
      <c r="AF91" s="18">
        <v>2024</v>
      </c>
      <c r="AG91" s="20"/>
      <c r="AH91" s="70">
        <f t="shared" si="43"/>
        <v>47</v>
      </c>
      <c r="AI91" s="13"/>
      <c r="AJ91" s="58"/>
      <c r="AK91" s="11" t="str">
        <f t="shared" si="41"/>
        <v>-</v>
      </c>
      <c r="AL91" s="58">
        <f t="shared" si="29"/>
        <v>-6</v>
      </c>
      <c r="AM91" s="15" t="str">
        <f>IFERROR(IF(AND(AI91="-",AJ91="-",#REF!="-"),"-",IF(MIN(AI91:AJ91)&lt;=0,AF91,MIN(AI91:AJ91)+AF91)),"-")</f>
        <v>-</v>
      </c>
      <c r="AN91" s="13" t="str">
        <f t="shared" si="27"/>
        <v>-</v>
      </c>
      <c r="AO91" s="11">
        <v>2</v>
      </c>
      <c r="AP91" s="11">
        <v>0.33</v>
      </c>
      <c r="AQ91" s="11">
        <v>2</v>
      </c>
      <c r="AR91" s="11">
        <v>0.33</v>
      </c>
      <c r="AS91" s="11">
        <v>2</v>
      </c>
      <c r="AT91" s="11">
        <v>0.33</v>
      </c>
      <c r="AU91" s="19">
        <f t="shared" si="40"/>
        <v>0.495</v>
      </c>
      <c r="AV91" s="11" t="s">
        <v>155</v>
      </c>
      <c r="AW91" s="15" t="str">
        <f t="shared" si="44"/>
        <v>-</v>
      </c>
      <c r="AX91" s="11"/>
      <c r="AY91" s="106"/>
      <c r="AZ91" s="9"/>
    </row>
    <row r="92" spans="2:52" ht="16.5" hidden="1" customHeight="1" x14ac:dyDescent="0.2">
      <c r="B92" s="33"/>
      <c r="C92" s="74"/>
      <c r="D92" s="41" t="s">
        <v>97</v>
      </c>
      <c r="E92" s="13" t="s">
        <v>101</v>
      </c>
      <c r="F92" s="1" t="s">
        <v>162</v>
      </c>
      <c r="G92" s="100">
        <v>1977</v>
      </c>
      <c r="H92" s="101">
        <v>1977</v>
      </c>
      <c r="I92" s="101">
        <v>1977</v>
      </c>
      <c r="J92" s="63">
        <v>25</v>
      </c>
      <c r="K92" s="63">
        <v>56</v>
      </c>
      <c r="L92" s="61">
        <v>23</v>
      </c>
      <c r="M92" s="61">
        <v>52</v>
      </c>
      <c r="N92" s="2" t="s">
        <v>10</v>
      </c>
      <c r="O92" s="2" t="s">
        <v>10</v>
      </c>
      <c r="P92" s="67">
        <f t="shared" si="34"/>
        <v>72.8</v>
      </c>
      <c r="Q92" s="18">
        <f t="shared" si="46"/>
        <v>23</v>
      </c>
      <c r="R92" s="18">
        <f t="shared" si="45"/>
        <v>52</v>
      </c>
      <c r="S92" s="18"/>
      <c r="T92" s="68">
        <f t="shared" si="38"/>
        <v>2029</v>
      </c>
      <c r="U92" s="60">
        <f t="shared" si="35"/>
        <v>2049.8000000000002</v>
      </c>
      <c r="V92" s="2" t="s">
        <v>9</v>
      </c>
      <c r="W92" s="2" t="s">
        <v>9</v>
      </c>
      <c r="X92" s="2" t="s">
        <v>9</v>
      </c>
      <c r="Y92" s="2" t="s">
        <v>9</v>
      </c>
      <c r="Z92" s="13" t="s">
        <v>9</v>
      </c>
      <c r="AA92" s="2" t="s">
        <v>9</v>
      </c>
      <c r="AB92" s="14" t="str">
        <f t="shared" si="42"/>
        <v>△1</v>
      </c>
      <c r="AC92" s="2" t="s">
        <v>0</v>
      </c>
      <c r="AD92" s="13" t="str">
        <f t="shared" si="36"/>
        <v>△1</v>
      </c>
      <c r="AE92" s="2" t="s">
        <v>9</v>
      </c>
      <c r="AF92" s="18">
        <v>2024</v>
      </c>
      <c r="AG92" s="20"/>
      <c r="AH92" s="70">
        <f t="shared" si="43"/>
        <v>47</v>
      </c>
      <c r="AI92" s="13"/>
      <c r="AJ92" s="58"/>
      <c r="AK92" s="11" t="str">
        <f t="shared" si="41"/>
        <v>-</v>
      </c>
      <c r="AL92" s="58">
        <f t="shared" si="29"/>
        <v>5</v>
      </c>
      <c r="AM92" s="15" t="str">
        <f>IFERROR(IF(AND(AI92="-",AJ92="-",#REF!="-"),"-",IF(MIN(AI92:AJ92)&lt;=0,AF92,MIN(AI92:AJ92)+AF92)),"-")</f>
        <v>-</v>
      </c>
      <c r="AN92" s="13" t="str">
        <f t="shared" si="27"/>
        <v>-</v>
      </c>
      <c r="AO92" s="11">
        <v>2</v>
      </c>
      <c r="AP92" s="11">
        <v>0.33</v>
      </c>
      <c r="AQ92" s="11">
        <v>2</v>
      </c>
      <c r="AR92" s="11">
        <v>0.33</v>
      </c>
      <c r="AS92" s="11">
        <v>2</v>
      </c>
      <c r="AT92" s="11">
        <v>0.33</v>
      </c>
      <c r="AU92" s="19">
        <f t="shared" si="40"/>
        <v>0.495</v>
      </c>
      <c r="AV92" s="11" t="s">
        <v>155</v>
      </c>
      <c r="AW92" s="15" t="str">
        <f t="shared" si="44"/>
        <v>-</v>
      </c>
      <c r="AX92" s="11"/>
      <c r="AY92" s="106"/>
      <c r="AZ92" s="9"/>
    </row>
    <row r="93" spans="2:52" ht="16.5" customHeight="1" x14ac:dyDescent="0.2">
      <c r="B93" s="33"/>
      <c r="C93" s="74"/>
      <c r="D93" s="41" t="s">
        <v>98</v>
      </c>
      <c r="E93" s="13" t="s">
        <v>101</v>
      </c>
      <c r="F93" s="1" t="s">
        <v>162</v>
      </c>
      <c r="G93" s="100">
        <v>1977</v>
      </c>
      <c r="H93" s="101">
        <v>1977</v>
      </c>
      <c r="I93" s="101">
        <v>1977</v>
      </c>
      <c r="J93" s="13">
        <v>26</v>
      </c>
      <c r="K93" s="13">
        <v>51</v>
      </c>
      <c r="L93" s="2">
        <v>28</v>
      </c>
      <c r="M93" s="2">
        <v>33</v>
      </c>
      <c r="N93" s="2" t="s">
        <v>10</v>
      </c>
      <c r="O93" s="2" t="s">
        <v>10</v>
      </c>
      <c r="P93" s="67">
        <f t="shared" si="34"/>
        <v>66.3</v>
      </c>
      <c r="Q93" s="18">
        <f t="shared" si="46"/>
        <v>28</v>
      </c>
      <c r="R93" s="18">
        <f t="shared" si="45"/>
        <v>33</v>
      </c>
      <c r="S93" s="18"/>
      <c r="T93" s="68">
        <f t="shared" si="38"/>
        <v>2010</v>
      </c>
      <c r="U93" s="60">
        <f t="shared" si="35"/>
        <v>2043.3</v>
      </c>
      <c r="V93" s="2" t="s">
        <v>9</v>
      </c>
      <c r="W93" s="2" t="s">
        <v>9</v>
      </c>
      <c r="X93" s="2" t="s">
        <v>9</v>
      </c>
      <c r="Y93" s="2" t="s">
        <v>9</v>
      </c>
      <c r="Z93" s="13" t="s">
        <v>9</v>
      </c>
      <c r="AA93" s="2" t="s">
        <v>9</v>
      </c>
      <c r="AB93" s="14" t="str">
        <f t="shared" si="42"/>
        <v>△1</v>
      </c>
      <c r="AC93" s="2" t="s">
        <v>0</v>
      </c>
      <c r="AD93" s="13" t="str">
        <f t="shared" si="36"/>
        <v>△1</v>
      </c>
      <c r="AE93" s="2" t="s">
        <v>9</v>
      </c>
      <c r="AF93" s="18">
        <v>2024</v>
      </c>
      <c r="AG93" s="20"/>
      <c r="AH93" s="70">
        <f t="shared" si="43"/>
        <v>47</v>
      </c>
      <c r="AI93" s="13"/>
      <c r="AJ93" s="58"/>
      <c r="AK93" s="11" t="str">
        <f>IF(AE93="△3","-",IF(AE93="△2",3,IF(AE93="△1",1,"-")))</f>
        <v>-</v>
      </c>
      <c r="AL93" s="58">
        <f t="shared" si="29"/>
        <v>-14</v>
      </c>
      <c r="AM93" s="15" t="str">
        <f>IFERROR(IF(AND(AI93="-",AJ93="-",#REF!="-"),"-",IF(MIN(AI93:AJ93)&lt;=0,AF93,MIN(AI93:AJ93)+AF93)),"-")</f>
        <v>-</v>
      </c>
      <c r="AN93" s="13" t="str">
        <f t="shared" si="27"/>
        <v>-</v>
      </c>
      <c r="AO93" s="11">
        <v>2</v>
      </c>
      <c r="AP93" s="11">
        <v>0.33</v>
      </c>
      <c r="AQ93" s="11">
        <v>2</v>
      </c>
      <c r="AR93" s="11">
        <v>0.33</v>
      </c>
      <c r="AS93" s="11">
        <v>2</v>
      </c>
      <c r="AT93" s="11">
        <v>0.33</v>
      </c>
      <c r="AU93" s="19">
        <f t="shared" si="40"/>
        <v>0.495</v>
      </c>
      <c r="AV93" s="11" t="s">
        <v>155</v>
      </c>
      <c r="AW93" s="15" t="str">
        <f t="shared" si="44"/>
        <v>-</v>
      </c>
      <c r="AX93" s="11"/>
      <c r="AY93" s="106"/>
      <c r="AZ93" s="9"/>
    </row>
    <row r="94" spans="2:52" ht="16.5" customHeight="1" x14ac:dyDescent="0.2">
      <c r="B94" s="33"/>
      <c r="C94" s="48"/>
      <c r="D94" s="41" t="s">
        <v>145</v>
      </c>
      <c r="E94" s="13" t="s">
        <v>101</v>
      </c>
      <c r="F94" s="1" t="s">
        <v>161</v>
      </c>
      <c r="G94" s="100">
        <v>1977</v>
      </c>
      <c r="H94" s="101">
        <v>1977</v>
      </c>
      <c r="I94" s="101">
        <v>1977</v>
      </c>
      <c r="J94" s="13">
        <v>16</v>
      </c>
      <c r="K94" s="13">
        <v>34</v>
      </c>
      <c r="L94" s="2">
        <v>15</v>
      </c>
      <c r="M94" s="2">
        <v>30</v>
      </c>
      <c r="N94" s="2" t="s">
        <v>10</v>
      </c>
      <c r="O94" s="2" t="s">
        <v>10</v>
      </c>
      <c r="P94" s="67">
        <f t="shared" si="34"/>
        <v>44.2</v>
      </c>
      <c r="Q94" s="18">
        <f t="shared" si="46"/>
        <v>15</v>
      </c>
      <c r="R94" s="18">
        <f>IF(O94="-",M94,O94)</f>
        <v>30</v>
      </c>
      <c r="S94" s="18"/>
      <c r="T94" s="68">
        <f t="shared" si="38"/>
        <v>2007</v>
      </c>
      <c r="U94" s="60">
        <f t="shared" si="35"/>
        <v>2021.2</v>
      </c>
      <c r="V94" s="2" t="s">
        <v>9</v>
      </c>
      <c r="W94" s="2" t="s">
        <v>9</v>
      </c>
      <c r="X94" s="2" t="s">
        <v>9</v>
      </c>
      <c r="Y94" s="2" t="s">
        <v>9</v>
      </c>
      <c r="Z94" s="13" t="s">
        <v>9</v>
      </c>
      <c r="AA94" s="2" t="s">
        <v>9</v>
      </c>
      <c r="AB94" s="14" t="str">
        <f t="shared" si="42"/>
        <v>△1</v>
      </c>
      <c r="AC94" s="2" t="s">
        <v>0</v>
      </c>
      <c r="AD94" s="13" t="str">
        <f t="shared" si="36"/>
        <v>△1</v>
      </c>
      <c r="AE94" s="2" t="s">
        <v>9</v>
      </c>
      <c r="AF94" s="18">
        <v>2024</v>
      </c>
      <c r="AG94" s="20"/>
      <c r="AH94" s="70">
        <f t="shared" si="43"/>
        <v>47</v>
      </c>
      <c r="AI94" s="13"/>
      <c r="AJ94" s="58"/>
      <c r="AK94" s="11" t="str">
        <f t="shared" ref="AK94:AK106" si="47">IF(AE94="△3","-",IF(AE94="△2",3,IF(AE94="△1",1,"-")))</f>
        <v>-</v>
      </c>
      <c r="AL94" s="58">
        <f t="shared" si="29"/>
        <v>-17</v>
      </c>
      <c r="AM94" s="15" t="str">
        <f>IFERROR(IF(AND(AI94="-",AJ94="-",#REF!="-"),"-",IF(MIN(AI94:AJ94)&lt;=0,AF94,MIN(AI94:AJ94)+AF94)),"-")</f>
        <v>-</v>
      </c>
      <c r="AN94" s="13" t="str">
        <f t="shared" si="27"/>
        <v>-</v>
      </c>
      <c r="AO94" s="11">
        <v>2</v>
      </c>
      <c r="AP94" s="11">
        <v>0.33</v>
      </c>
      <c r="AQ94" s="11">
        <v>2</v>
      </c>
      <c r="AR94" s="11">
        <v>0.33</v>
      </c>
      <c r="AS94" s="11">
        <v>2</v>
      </c>
      <c r="AT94" s="11">
        <v>0.33</v>
      </c>
      <c r="AU94" s="19">
        <f t="shared" si="40"/>
        <v>0.495</v>
      </c>
      <c r="AV94" s="11" t="s">
        <v>155</v>
      </c>
      <c r="AW94" s="15" t="str">
        <f t="shared" si="44"/>
        <v>-</v>
      </c>
      <c r="AX94" s="16"/>
      <c r="AY94" s="105"/>
      <c r="AZ94" s="9"/>
    </row>
    <row r="95" spans="2:52" ht="16.5" customHeight="1" x14ac:dyDescent="0.2">
      <c r="B95" s="33"/>
      <c r="C95" s="45" t="s">
        <v>90</v>
      </c>
      <c r="D95" s="46"/>
      <c r="E95" s="13" t="s">
        <v>117</v>
      </c>
      <c r="F95" s="1" t="s">
        <v>161</v>
      </c>
      <c r="G95" s="100">
        <v>1977</v>
      </c>
      <c r="H95" s="101">
        <v>1977</v>
      </c>
      <c r="I95" s="101">
        <v>1977</v>
      </c>
      <c r="J95" s="13">
        <v>22</v>
      </c>
      <c r="K95" s="13">
        <v>48</v>
      </c>
      <c r="L95" s="61">
        <v>27</v>
      </c>
      <c r="M95" s="61">
        <v>33</v>
      </c>
      <c r="N95" s="2" t="s">
        <v>10</v>
      </c>
      <c r="O95" s="2" t="s">
        <v>10</v>
      </c>
      <c r="P95" s="67">
        <f t="shared" si="34"/>
        <v>62.400000000000006</v>
      </c>
      <c r="Q95" s="18">
        <f t="shared" si="46"/>
        <v>27</v>
      </c>
      <c r="R95" s="18">
        <f t="shared" si="45"/>
        <v>33</v>
      </c>
      <c r="S95" s="18"/>
      <c r="T95" s="68">
        <f t="shared" si="38"/>
        <v>2010</v>
      </c>
      <c r="U95" s="60">
        <f t="shared" si="35"/>
        <v>2039.4</v>
      </c>
      <c r="V95" s="2" t="s">
        <v>9</v>
      </c>
      <c r="W95" s="2" t="s">
        <v>9</v>
      </c>
      <c r="X95" s="2" t="s">
        <v>14</v>
      </c>
      <c r="Y95" s="2" t="s">
        <v>14</v>
      </c>
      <c r="Z95" s="2" t="s">
        <v>0</v>
      </c>
      <c r="AA95" s="2" t="s">
        <v>9</v>
      </c>
      <c r="AB95" s="14" t="str">
        <f t="shared" si="42"/>
        <v>△1</v>
      </c>
      <c r="AC95" s="2" t="s">
        <v>0</v>
      </c>
      <c r="AD95" s="13" t="str">
        <f t="shared" si="36"/>
        <v>△1</v>
      </c>
      <c r="AE95" s="2" t="s">
        <v>14</v>
      </c>
      <c r="AF95" s="18">
        <v>2024</v>
      </c>
      <c r="AG95" s="20"/>
      <c r="AH95" s="70">
        <f t="shared" si="43"/>
        <v>47</v>
      </c>
      <c r="AI95" s="13"/>
      <c r="AJ95" s="58"/>
      <c r="AK95" s="11">
        <f t="shared" si="47"/>
        <v>1</v>
      </c>
      <c r="AL95" s="58">
        <f t="shared" si="29"/>
        <v>1</v>
      </c>
      <c r="AM95" s="15" t="str">
        <f>IFERROR(IF(AND(AI95="-",AJ95="-",#REF!="-"),"-",IF(MIN(AI95:AJ95)&lt;=0,AF95,MIN(AI95:AJ95)+AF95)),"-")</f>
        <v>-</v>
      </c>
      <c r="AN95" s="13">
        <f t="shared" si="27"/>
        <v>2025</v>
      </c>
      <c r="AO95" s="11">
        <v>2</v>
      </c>
      <c r="AP95" s="11">
        <v>0.33</v>
      </c>
      <c r="AQ95" s="11">
        <v>2</v>
      </c>
      <c r="AR95" s="11">
        <v>0.33</v>
      </c>
      <c r="AS95" s="11">
        <v>2</v>
      </c>
      <c r="AT95" s="11">
        <v>0.33</v>
      </c>
      <c r="AU95" s="19">
        <f t="shared" si="40"/>
        <v>0.495</v>
      </c>
      <c r="AV95" s="11" t="s">
        <v>156</v>
      </c>
      <c r="AW95" s="15">
        <f t="shared" si="44"/>
        <v>2025</v>
      </c>
      <c r="AX95" s="11"/>
      <c r="AY95" s="106"/>
      <c r="AZ95" s="9"/>
    </row>
    <row r="96" spans="2:52" ht="16.5" hidden="1" customHeight="1" x14ac:dyDescent="0.2">
      <c r="B96" s="33"/>
      <c r="C96" s="42"/>
      <c r="D96" s="41" t="s">
        <v>118</v>
      </c>
      <c r="E96" s="13" t="s">
        <v>101</v>
      </c>
      <c r="F96" s="1" t="s">
        <v>162</v>
      </c>
      <c r="G96" s="100">
        <v>1977</v>
      </c>
      <c r="H96" s="101">
        <v>1977</v>
      </c>
      <c r="I96" s="101">
        <v>1977</v>
      </c>
      <c r="J96" s="13">
        <v>21</v>
      </c>
      <c r="K96" s="13">
        <v>41</v>
      </c>
      <c r="L96" s="2">
        <v>27</v>
      </c>
      <c r="M96" s="2">
        <v>33</v>
      </c>
      <c r="N96" s="2" t="s">
        <v>10</v>
      </c>
      <c r="O96" s="2" t="s">
        <v>10</v>
      </c>
      <c r="P96" s="67">
        <f t="shared" si="34"/>
        <v>53.300000000000004</v>
      </c>
      <c r="Q96" s="18">
        <f t="shared" si="46"/>
        <v>27</v>
      </c>
      <c r="R96" s="18">
        <f t="shared" si="45"/>
        <v>33</v>
      </c>
      <c r="S96" s="18"/>
      <c r="T96" s="68">
        <f t="shared" si="38"/>
        <v>2010</v>
      </c>
      <c r="U96" s="60">
        <f t="shared" si="35"/>
        <v>2030.3</v>
      </c>
      <c r="V96" s="2" t="s">
        <v>9</v>
      </c>
      <c r="W96" s="2" t="s">
        <v>9</v>
      </c>
      <c r="X96" s="2" t="s">
        <v>14</v>
      </c>
      <c r="Y96" s="2" t="s">
        <v>14</v>
      </c>
      <c r="Z96" s="2" t="s">
        <v>0</v>
      </c>
      <c r="AA96" s="2" t="s">
        <v>9</v>
      </c>
      <c r="AB96" s="14" t="str">
        <f t="shared" si="42"/>
        <v>△1</v>
      </c>
      <c r="AC96" s="2" t="s">
        <v>0</v>
      </c>
      <c r="AD96" s="13" t="str">
        <f t="shared" si="36"/>
        <v>△1</v>
      </c>
      <c r="AE96" s="2" t="s">
        <v>14</v>
      </c>
      <c r="AF96" s="18">
        <v>2024</v>
      </c>
      <c r="AG96" s="20"/>
      <c r="AH96" s="70">
        <f t="shared" si="43"/>
        <v>47</v>
      </c>
      <c r="AI96" s="13"/>
      <c r="AJ96" s="58"/>
      <c r="AK96" s="11">
        <f t="shared" si="47"/>
        <v>1</v>
      </c>
      <c r="AL96" s="58">
        <f t="shared" si="29"/>
        <v>1</v>
      </c>
      <c r="AM96" s="15" t="str">
        <f>IFERROR(IF(AND(AI96="-",AJ96="-",#REF!="-"),"-",IF(MIN(AI96:AJ96)&lt;=0,AF96,MIN(AI96:AJ96)+AF96)),"-")</f>
        <v>-</v>
      </c>
      <c r="AN96" s="13">
        <f t="shared" si="27"/>
        <v>2025</v>
      </c>
      <c r="AO96" s="11">
        <v>2</v>
      </c>
      <c r="AP96" s="11">
        <v>0.33</v>
      </c>
      <c r="AQ96" s="11">
        <v>2</v>
      </c>
      <c r="AR96" s="11">
        <v>0.33</v>
      </c>
      <c r="AS96" s="11">
        <v>2</v>
      </c>
      <c r="AT96" s="11">
        <v>0.33</v>
      </c>
      <c r="AU96" s="19">
        <f t="shared" si="40"/>
        <v>0.495</v>
      </c>
      <c r="AV96" s="11" t="s">
        <v>156</v>
      </c>
      <c r="AW96" s="15">
        <f t="shared" si="44"/>
        <v>2025</v>
      </c>
      <c r="AX96" s="11"/>
      <c r="AY96" s="106"/>
      <c r="AZ96" s="9"/>
    </row>
    <row r="97" spans="2:52" ht="16.5" hidden="1" customHeight="1" x14ac:dyDescent="0.2">
      <c r="B97" s="33"/>
      <c r="C97" s="78"/>
      <c r="D97" s="41" t="s">
        <v>119</v>
      </c>
      <c r="E97" s="13" t="s">
        <v>117</v>
      </c>
      <c r="F97" s="1" t="s">
        <v>162</v>
      </c>
      <c r="G97" s="100">
        <v>1977</v>
      </c>
      <c r="H97" s="101">
        <v>1977</v>
      </c>
      <c r="I97" s="101">
        <v>1977</v>
      </c>
      <c r="J97" s="13">
        <v>20</v>
      </c>
      <c r="K97" s="13">
        <v>41</v>
      </c>
      <c r="L97" s="2">
        <v>19</v>
      </c>
      <c r="M97" s="2">
        <v>33</v>
      </c>
      <c r="N97" s="2" t="s">
        <v>10</v>
      </c>
      <c r="O97" s="2" t="s">
        <v>10</v>
      </c>
      <c r="P97" s="67">
        <f t="shared" si="34"/>
        <v>53.300000000000004</v>
      </c>
      <c r="Q97" s="18">
        <f t="shared" si="46"/>
        <v>19</v>
      </c>
      <c r="R97" s="18">
        <f t="shared" si="45"/>
        <v>33</v>
      </c>
      <c r="S97" s="18"/>
      <c r="T97" s="68">
        <f t="shared" si="38"/>
        <v>2010</v>
      </c>
      <c r="U97" s="60">
        <f t="shared" si="35"/>
        <v>2030.3</v>
      </c>
      <c r="V97" s="2" t="s">
        <v>9</v>
      </c>
      <c r="W97" s="2" t="s">
        <v>9</v>
      </c>
      <c r="X97" s="2" t="s">
        <v>14</v>
      </c>
      <c r="Y97" s="2" t="s">
        <v>14</v>
      </c>
      <c r="Z97" s="2" t="s">
        <v>0</v>
      </c>
      <c r="AA97" s="2" t="s">
        <v>9</v>
      </c>
      <c r="AB97" s="14" t="str">
        <f t="shared" si="42"/>
        <v>△1</v>
      </c>
      <c r="AC97" s="2" t="s">
        <v>0</v>
      </c>
      <c r="AD97" s="13" t="str">
        <f t="shared" si="36"/>
        <v>△1</v>
      </c>
      <c r="AE97" s="2" t="s">
        <v>14</v>
      </c>
      <c r="AF97" s="18">
        <v>2024</v>
      </c>
      <c r="AG97" s="20"/>
      <c r="AH97" s="70">
        <f t="shared" si="43"/>
        <v>47</v>
      </c>
      <c r="AI97" s="13"/>
      <c r="AJ97" s="58"/>
      <c r="AK97" s="11">
        <f t="shared" si="47"/>
        <v>1</v>
      </c>
      <c r="AL97" s="58">
        <f t="shared" si="29"/>
        <v>1</v>
      </c>
      <c r="AM97" s="15" t="str">
        <f>IFERROR(IF(AND(AI97="-",AJ97="-",#REF!="-"),"-",IF(MIN(AI97:AJ97)&lt;=0,AF97,MIN(AI97:AJ97)+AF97)),"-")</f>
        <v>-</v>
      </c>
      <c r="AN97" s="13">
        <f>IF(AK97="-","-",(AF97+AK97))</f>
        <v>2025</v>
      </c>
      <c r="AO97" s="11">
        <v>2</v>
      </c>
      <c r="AP97" s="11">
        <v>0.33</v>
      </c>
      <c r="AQ97" s="11">
        <v>2</v>
      </c>
      <c r="AR97" s="11">
        <v>0.33</v>
      </c>
      <c r="AS97" s="11">
        <v>2</v>
      </c>
      <c r="AT97" s="11">
        <v>0.33</v>
      </c>
      <c r="AU97" s="19">
        <f t="shared" si="40"/>
        <v>0.495</v>
      </c>
      <c r="AV97" s="11" t="s">
        <v>156</v>
      </c>
      <c r="AW97" s="15">
        <f t="shared" si="44"/>
        <v>2025</v>
      </c>
      <c r="AX97" s="16"/>
      <c r="AY97" s="105"/>
      <c r="AZ97" s="9"/>
    </row>
    <row r="98" spans="2:52" ht="16.5" hidden="1" customHeight="1" x14ac:dyDescent="0.2">
      <c r="B98" s="33"/>
      <c r="C98" s="79"/>
      <c r="D98" s="41" t="s">
        <v>120</v>
      </c>
      <c r="E98" s="13" t="s">
        <v>117</v>
      </c>
      <c r="F98" s="1" t="s">
        <v>162</v>
      </c>
      <c r="G98" s="100">
        <v>1977</v>
      </c>
      <c r="H98" s="101">
        <v>1977</v>
      </c>
      <c r="I98" s="101">
        <v>1977</v>
      </c>
      <c r="J98" s="13">
        <v>21</v>
      </c>
      <c r="K98" s="13">
        <v>41</v>
      </c>
      <c r="L98" s="2">
        <v>31</v>
      </c>
      <c r="M98" s="2">
        <v>34</v>
      </c>
      <c r="N98" s="2" t="s">
        <v>10</v>
      </c>
      <c r="O98" s="2" t="s">
        <v>10</v>
      </c>
      <c r="P98" s="67">
        <f t="shared" si="34"/>
        <v>53.300000000000004</v>
      </c>
      <c r="Q98" s="18">
        <f t="shared" si="46"/>
        <v>31</v>
      </c>
      <c r="R98" s="18">
        <f>IF(O98="-",M98,O98)</f>
        <v>34</v>
      </c>
      <c r="S98" s="18"/>
      <c r="T98" s="68">
        <f t="shared" si="38"/>
        <v>2011</v>
      </c>
      <c r="U98" s="60">
        <f t="shared" si="35"/>
        <v>2030.3</v>
      </c>
      <c r="V98" s="2" t="s">
        <v>9</v>
      </c>
      <c r="W98" s="2" t="s">
        <v>9</v>
      </c>
      <c r="X98" s="2" t="s">
        <v>14</v>
      </c>
      <c r="Y98" s="2" t="s">
        <v>14</v>
      </c>
      <c r="Z98" s="2" t="s">
        <v>0</v>
      </c>
      <c r="AA98" s="2" t="s">
        <v>9</v>
      </c>
      <c r="AB98" s="14" t="str">
        <f t="shared" si="42"/>
        <v>△1</v>
      </c>
      <c r="AC98" s="2" t="s">
        <v>0</v>
      </c>
      <c r="AD98" s="13" t="str">
        <f t="shared" si="36"/>
        <v>△1</v>
      </c>
      <c r="AE98" s="2" t="s">
        <v>14</v>
      </c>
      <c r="AF98" s="18">
        <v>2024</v>
      </c>
      <c r="AG98" s="20"/>
      <c r="AH98" s="70">
        <f t="shared" si="43"/>
        <v>47</v>
      </c>
      <c r="AI98" s="13"/>
      <c r="AJ98" s="58"/>
      <c r="AK98" s="11">
        <f t="shared" si="47"/>
        <v>1</v>
      </c>
      <c r="AL98" s="58">
        <f t="shared" si="29"/>
        <v>1</v>
      </c>
      <c r="AM98" s="15" t="str">
        <f>IFERROR(IF(AND(AI98="-",AJ98="-",#REF!="-"),"-",IF(MIN(AI98:AJ98)&lt;=0,AF98,MIN(AI98:AJ98)+AF98)),"-")</f>
        <v>-</v>
      </c>
      <c r="AN98" s="13">
        <f t="shared" si="27"/>
        <v>2025</v>
      </c>
      <c r="AO98" s="11">
        <v>2</v>
      </c>
      <c r="AP98" s="11">
        <v>0.33</v>
      </c>
      <c r="AQ98" s="11">
        <v>2</v>
      </c>
      <c r="AR98" s="11">
        <v>0.33</v>
      </c>
      <c r="AS98" s="11">
        <v>2</v>
      </c>
      <c r="AT98" s="11">
        <v>0.33</v>
      </c>
      <c r="AU98" s="19">
        <f t="shared" si="40"/>
        <v>0.495</v>
      </c>
      <c r="AV98" s="11" t="s">
        <v>156</v>
      </c>
      <c r="AW98" s="15">
        <f t="shared" si="44"/>
        <v>2025</v>
      </c>
      <c r="AX98" s="16"/>
      <c r="AY98" s="105"/>
      <c r="AZ98" s="9"/>
    </row>
    <row r="99" spans="2:52" ht="16.5" customHeight="1" x14ac:dyDescent="0.2">
      <c r="B99" s="33"/>
      <c r="C99" s="47" t="s">
        <v>91</v>
      </c>
      <c r="D99" s="46"/>
      <c r="E99" s="13" t="s">
        <v>121</v>
      </c>
      <c r="F99" s="1" t="s">
        <v>162</v>
      </c>
      <c r="G99" s="100">
        <v>1977</v>
      </c>
      <c r="H99" s="101">
        <v>1977</v>
      </c>
      <c r="I99" s="101">
        <v>1977</v>
      </c>
      <c r="J99" s="13">
        <v>21</v>
      </c>
      <c r="K99" s="13">
        <v>41</v>
      </c>
      <c r="L99" s="2">
        <v>23</v>
      </c>
      <c r="M99" s="2">
        <v>34</v>
      </c>
      <c r="N99" s="2" t="s">
        <v>10</v>
      </c>
      <c r="O99" s="2" t="s">
        <v>10</v>
      </c>
      <c r="P99" s="67">
        <f t="shared" si="34"/>
        <v>53.300000000000004</v>
      </c>
      <c r="Q99" s="18">
        <f t="shared" si="46"/>
        <v>23</v>
      </c>
      <c r="R99" s="18">
        <f t="shared" si="46"/>
        <v>34</v>
      </c>
      <c r="S99" s="18"/>
      <c r="T99" s="68">
        <f t="shared" si="38"/>
        <v>2011</v>
      </c>
      <c r="U99" s="60">
        <f t="shared" si="35"/>
        <v>2030.3</v>
      </c>
      <c r="V99" s="2" t="s">
        <v>9</v>
      </c>
      <c r="W99" s="2" t="s">
        <v>9</v>
      </c>
      <c r="X99" s="2" t="s">
        <v>9</v>
      </c>
      <c r="Y99" s="2" t="s">
        <v>9</v>
      </c>
      <c r="Z99" s="2" t="s">
        <v>0</v>
      </c>
      <c r="AA99" s="2" t="s">
        <v>9</v>
      </c>
      <c r="AB99" s="14" t="str">
        <f t="shared" si="42"/>
        <v>△1</v>
      </c>
      <c r="AC99" s="2" t="s">
        <v>0</v>
      </c>
      <c r="AD99" s="13" t="str">
        <f t="shared" si="36"/>
        <v>△1</v>
      </c>
      <c r="AE99" s="2" t="s">
        <v>9</v>
      </c>
      <c r="AF99" s="18">
        <v>2024</v>
      </c>
      <c r="AG99" s="20"/>
      <c r="AH99" s="70">
        <f t="shared" si="43"/>
        <v>47</v>
      </c>
      <c r="AI99" s="13"/>
      <c r="AJ99" s="58"/>
      <c r="AK99" s="11" t="str">
        <f t="shared" si="47"/>
        <v>-</v>
      </c>
      <c r="AL99" s="58">
        <f t="shared" si="29"/>
        <v>-13</v>
      </c>
      <c r="AM99" s="15" t="str">
        <f>IFERROR(IF(AND(AI99="-",AJ99="-",#REF!="-"),"-",IF(MIN(AI99:AJ99)&lt;=0,AF99,MIN(AI99:AJ99)+AF99)),"-")</f>
        <v>-</v>
      </c>
      <c r="AN99" s="13" t="str">
        <f t="shared" ref="AN99:AN114" si="48">IF(AK99="-","-",(AF99+AK99))</f>
        <v>-</v>
      </c>
      <c r="AO99" s="11">
        <v>2</v>
      </c>
      <c r="AP99" s="11">
        <v>0.33</v>
      </c>
      <c r="AQ99" s="11">
        <v>2</v>
      </c>
      <c r="AR99" s="11">
        <v>0.33</v>
      </c>
      <c r="AS99" s="11">
        <v>2</v>
      </c>
      <c r="AT99" s="11">
        <v>0.33</v>
      </c>
      <c r="AU99" s="19">
        <f t="shared" si="40"/>
        <v>0.495</v>
      </c>
      <c r="AV99" s="11" t="s">
        <v>155</v>
      </c>
      <c r="AW99" s="15" t="str">
        <f t="shared" si="44"/>
        <v>-</v>
      </c>
      <c r="AX99" s="16"/>
      <c r="AY99" s="105"/>
      <c r="AZ99" s="9"/>
    </row>
    <row r="100" spans="2:52" ht="16.5" customHeight="1" x14ac:dyDescent="0.2">
      <c r="B100" s="34"/>
      <c r="C100" s="47" t="s">
        <v>2</v>
      </c>
      <c r="D100" s="80"/>
      <c r="E100" s="13" t="s">
        <v>101</v>
      </c>
      <c r="F100" s="13"/>
      <c r="G100" s="100">
        <v>1977</v>
      </c>
      <c r="H100" s="101">
        <v>1977</v>
      </c>
      <c r="I100" s="101">
        <v>1977</v>
      </c>
      <c r="J100" s="13" t="s">
        <v>0</v>
      </c>
      <c r="K100" s="63">
        <v>15</v>
      </c>
      <c r="L100" s="2"/>
      <c r="M100" s="2"/>
      <c r="N100" s="2" t="s">
        <v>10</v>
      </c>
      <c r="O100" s="2" t="s">
        <v>10</v>
      </c>
      <c r="P100" s="67">
        <f t="shared" si="34"/>
        <v>19.5</v>
      </c>
      <c r="Q100" s="18">
        <f t="shared" si="46"/>
        <v>0</v>
      </c>
      <c r="R100" s="18">
        <f t="shared" si="46"/>
        <v>0</v>
      </c>
      <c r="S100" s="18"/>
      <c r="T100" s="68"/>
      <c r="U100" s="60">
        <f t="shared" si="35"/>
        <v>1996.5</v>
      </c>
      <c r="V100" s="2" t="s">
        <v>9</v>
      </c>
      <c r="W100" s="2" t="s">
        <v>9</v>
      </c>
      <c r="X100" s="2" t="s">
        <v>9</v>
      </c>
      <c r="Y100" s="2" t="s">
        <v>9</v>
      </c>
      <c r="Z100" s="13" t="s">
        <v>9</v>
      </c>
      <c r="AA100" s="2" t="s">
        <v>9</v>
      </c>
      <c r="AB100" s="14" t="str">
        <f t="shared" si="42"/>
        <v>○</v>
      </c>
      <c r="AC100" s="2" t="s">
        <v>0</v>
      </c>
      <c r="AD100" s="13" t="str">
        <f t="shared" si="36"/>
        <v>○</v>
      </c>
      <c r="AE100" s="2" t="s">
        <v>9</v>
      </c>
      <c r="AF100" s="18">
        <v>2024</v>
      </c>
      <c r="AG100" s="20"/>
      <c r="AH100" s="70">
        <f t="shared" si="43"/>
        <v>47</v>
      </c>
      <c r="AI100" s="13"/>
      <c r="AJ100" s="58"/>
      <c r="AK100" s="11" t="str">
        <f t="shared" si="47"/>
        <v>-</v>
      </c>
      <c r="AL100" s="58"/>
      <c r="AM100" s="15" t="str">
        <f>IFERROR(IF(AND(AI100="-",AJ100="-",#REF!="-"),"-",IF(MIN(AI100:AJ100)&lt;=0,AF100,MIN(AI100:AJ100)+AF100)),"-")</f>
        <v>-</v>
      </c>
      <c r="AN100" s="13" t="str">
        <f t="shared" si="48"/>
        <v>-</v>
      </c>
      <c r="AO100" s="11">
        <v>2</v>
      </c>
      <c r="AP100" s="11">
        <v>0.33</v>
      </c>
      <c r="AQ100" s="11">
        <v>2</v>
      </c>
      <c r="AR100" s="11">
        <v>0.33</v>
      </c>
      <c r="AS100" s="11">
        <v>2</v>
      </c>
      <c r="AT100" s="11">
        <v>0.33</v>
      </c>
      <c r="AU100" s="19">
        <f t="shared" si="40"/>
        <v>0.495</v>
      </c>
      <c r="AV100" s="11" t="s">
        <v>155</v>
      </c>
      <c r="AW100" s="15" t="str">
        <f t="shared" si="44"/>
        <v>-</v>
      </c>
      <c r="AX100" s="16"/>
      <c r="AY100" s="105"/>
      <c r="AZ100" s="9"/>
    </row>
    <row r="101" spans="2:52" ht="16.5" customHeight="1" x14ac:dyDescent="0.2">
      <c r="B101" s="81" t="s">
        <v>1</v>
      </c>
      <c r="C101" s="82" t="s">
        <v>182</v>
      </c>
      <c r="D101" s="46"/>
      <c r="E101" s="13" t="s">
        <v>117</v>
      </c>
      <c r="F101" s="13" t="s">
        <v>162</v>
      </c>
      <c r="G101" s="100">
        <v>1977</v>
      </c>
      <c r="H101" s="101">
        <v>1977</v>
      </c>
      <c r="I101" s="101">
        <v>1977</v>
      </c>
      <c r="J101" s="63">
        <v>18</v>
      </c>
      <c r="K101" s="63">
        <v>39</v>
      </c>
      <c r="L101" s="61">
        <v>18</v>
      </c>
      <c r="M101" s="61">
        <v>28</v>
      </c>
      <c r="N101" s="2" t="s">
        <v>10</v>
      </c>
      <c r="O101" s="2" t="s">
        <v>10</v>
      </c>
      <c r="P101" s="67">
        <f t="shared" ref="P101:P114" si="49">1.3*K101</f>
        <v>50.7</v>
      </c>
      <c r="Q101" s="18">
        <f t="shared" si="46"/>
        <v>18</v>
      </c>
      <c r="R101" s="18">
        <f t="shared" si="46"/>
        <v>28</v>
      </c>
      <c r="S101" s="18"/>
      <c r="T101" s="68">
        <f t="shared" si="38"/>
        <v>2005</v>
      </c>
      <c r="U101" s="60">
        <f t="shared" ref="U101:U114" si="50">H101+P101</f>
        <v>2027.7</v>
      </c>
      <c r="V101" s="2" t="s">
        <v>9</v>
      </c>
      <c r="W101" s="2" t="s">
        <v>9</v>
      </c>
      <c r="X101" s="2" t="s">
        <v>9</v>
      </c>
      <c r="Y101" s="2" t="s">
        <v>9</v>
      </c>
      <c r="Z101" s="2" t="s">
        <v>0</v>
      </c>
      <c r="AA101" s="2" t="s">
        <v>9</v>
      </c>
      <c r="AB101" s="14" t="str">
        <f t="shared" si="42"/>
        <v>△1</v>
      </c>
      <c r="AC101" s="2" t="s">
        <v>0</v>
      </c>
      <c r="AD101" s="13" t="str">
        <f t="shared" ref="AD101:AD114" si="51">IF(OR(Z101="△1",AA101="△1",AC101="△1",AB101="△1"),"△1",IF(OR(Z101="△2",AA101="△2",AC101="△2",AB101="△2"),"△2",IF(OR(Z101="△3",AA101="△3",AC101="△3",AB101="△3"),"△3",IF(OR(Z101="○",AA101="○",AC101="○",AB101="○"),"○","-"))))</f>
        <v>△1</v>
      </c>
      <c r="AE101" s="2" t="s">
        <v>9</v>
      </c>
      <c r="AF101" s="18">
        <v>2024</v>
      </c>
      <c r="AG101" s="20"/>
      <c r="AH101" s="70">
        <f t="shared" si="43"/>
        <v>47</v>
      </c>
      <c r="AI101" s="13"/>
      <c r="AJ101" s="58"/>
      <c r="AK101" s="11" t="str">
        <f t="shared" si="47"/>
        <v>-</v>
      </c>
      <c r="AL101" s="58">
        <f t="shared" si="29"/>
        <v>-19</v>
      </c>
      <c r="AM101" s="15" t="str">
        <f>IFERROR(IF(AND(AI101="-",AJ101="-",#REF!="-"),"-",IF(MIN(AI101:AJ101)&lt;=0,AF101,MIN(AI101:AJ101)+AF101)),"-")</f>
        <v>-</v>
      </c>
      <c r="AN101" s="13" t="str">
        <f t="shared" si="48"/>
        <v>-</v>
      </c>
      <c r="AO101" s="11">
        <v>2</v>
      </c>
      <c r="AP101" s="11">
        <v>0.33</v>
      </c>
      <c r="AQ101" s="11">
        <v>2</v>
      </c>
      <c r="AR101" s="11">
        <v>0.33</v>
      </c>
      <c r="AS101" s="11">
        <v>2</v>
      </c>
      <c r="AT101" s="11">
        <v>0.33</v>
      </c>
      <c r="AU101" s="19">
        <f t="shared" si="40"/>
        <v>0.495</v>
      </c>
      <c r="AV101" s="11" t="s">
        <v>156</v>
      </c>
      <c r="AW101" s="15" t="str">
        <f t="shared" si="44"/>
        <v>-</v>
      </c>
      <c r="AX101" s="16"/>
      <c r="AY101" s="105"/>
      <c r="AZ101" s="9"/>
    </row>
    <row r="102" spans="2:52" ht="16.5" customHeight="1" x14ac:dyDescent="0.2">
      <c r="B102" s="83"/>
      <c r="C102" s="84" t="s">
        <v>93</v>
      </c>
      <c r="D102" s="46"/>
      <c r="E102" s="13" t="s">
        <v>117</v>
      </c>
      <c r="F102" s="13" t="s">
        <v>162</v>
      </c>
      <c r="G102" s="100">
        <v>1977</v>
      </c>
      <c r="H102" s="101">
        <v>2008</v>
      </c>
      <c r="I102" s="101">
        <v>2008</v>
      </c>
      <c r="J102" s="13">
        <v>18</v>
      </c>
      <c r="K102" s="13">
        <v>39</v>
      </c>
      <c r="L102" s="2">
        <v>18</v>
      </c>
      <c r="M102" s="2">
        <v>28</v>
      </c>
      <c r="N102" s="2" t="s">
        <v>10</v>
      </c>
      <c r="O102" s="2">
        <v>31</v>
      </c>
      <c r="P102" s="67">
        <f t="shared" si="49"/>
        <v>50.7</v>
      </c>
      <c r="Q102" s="18">
        <f t="shared" si="46"/>
        <v>18</v>
      </c>
      <c r="R102" s="18">
        <f t="shared" si="46"/>
        <v>31</v>
      </c>
      <c r="S102" s="18"/>
      <c r="T102" s="68">
        <f t="shared" si="38"/>
        <v>2036</v>
      </c>
      <c r="U102" s="60">
        <f t="shared" si="50"/>
        <v>2058.6999999999998</v>
      </c>
      <c r="V102" s="2" t="s">
        <v>9</v>
      </c>
      <c r="W102" s="2" t="s">
        <v>9</v>
      </c>
      <c r="X102" s="2" t="s">
        <v>9</v>
      </c>
      <c r="Y102" s="2" t="s">
        <v>9</v>
      </c>
      <c r="Z102" s="2" t="s">
        <v>0</v>
      </c>
      <c r="AA102" s="2" t="s">
        <v>9</v>
      </c>
      <c r="AB102" s="14" t="str">
        <f t="shared" si="42"/>
        <v>○</v>
      </c>
      <c r="AC102" s="2" t="s">
        <v>0</v>
      </c>
      <c r="AD102" s="13" t="str">
        <f t="shared" si="51"/>
        <v>○</v>
      </c>
      <c r="AE102" s="2" t="s">
        <v>14</v>
      </c>
      <c r="AF102" s="18">
        <v>2024</v>
      </c>
      <c r="AG102" s="20"/>
      <c r="AH102" s="70">
        <f t="shared" si="43"/>
        <v>16</v>
      </c>
      <c r="AI102" s="13"/>
      <c r="AJ102" s="58"/>
      <c r="AK102" s="11">
        <f t="shared" si="47"/>
        <v>1</v>
      </c>
      <c r="AL102" s="58">
        <f t="shared" si="29"/>
        <v>1</v>
      </c>
      <c r="AM102" s="15" t="str">
        <f>IFERROR(IF(AND(AI102="-",AJ102="-",#REF!="-"),"-",IF(MIN(AI102:AJ102)&lt;=0,AF102,MIN(AI102:AJ102)+AF102)),"-")</f>
        <v>-</v>
      </c>
      <c r="AN102" s="13">
        <f t="shared" si="48"/>
        <v>2025</v>
      </c>
      <c r="AO102" s="11">
        <v>2</v>
      </c>
      <c r="AP102" s="11">
        <v>0.33</v>
      </c>
      <c r="AQ102" s="11">
        <v>2</v>
      </c>
      <c r="AR102" s="11">
        <v>0.33</v>
      </c>
      <c r="AS102" s="11">
        <v>2</v>
      </c>
      <c r="AT102" s="11">
        <v>0.33</v>
      </c>
      <c r="AU102" s="19">
        <f t="shared" si="40"/>
        <v>0.495</v>
      </c>
      <c r="AV102" s="11" t="s">
        <v>156</v>
      </c>
      <c r="AW102" s="15">
        <f t="shared" si="44"/>
        <v>2025</v>
      </c>
      <c r="AX102" s="16"/>
      <c r="AY102" s="105"/>
    </row>
    <row r="103" spans="2:52" ht="16.5" customHeight="1" x14ac:dyDescent="0.2">
      <c r="B103" s="85"/>
      <c r="C103" s="84" t="s">
        <v>150</v>
      </c>
      <c r="D103" s="46"/>
      <c r="E103" s="13" t="s">
        <v>117</v>
      </c>
      <c r="F103" s="13" t="s">
        <v>162</v>
      </c>
      <c r="G103" s="100">
        <v>1977</v>
      </c>
      <c r="H103" s="101">
        <v>2008</v>
      </c>
      <c r="I103" s="101">
        <v>2008</v>
      </c>
      <c r="J103" s="63">
        <v>18</v>
      </c>
      <c r="K103" s="63">
        <v>39</v>
      </c>
      <c r="L103" s="61">
        <v>18</v>
      </c>
      <c r="M103" s="61">
        <v>28</v>
      </c>
      <c r="N103" s="2" t="s">
        <v>10</v>
      </c>
      <c r="O103" s="2">
        <v>31</v>
      </c>
      <c r="P103" s="67">
        <f t="shared" si="49"/>
        <v>50.7</v>
      </c>
      <c r="Q103" s="18">
        <f t="shared" si="46"/>
        <v>18</v>
      </c>
      <c r="R103" s="18">
        <f t="shared" si="46"/>
        <v>31</v>
      </c>
      <c r="S103" s="18"/>
      <c r="T103" s="68">
        <f t="shared" si="38"/>
        <v>2036</v>
      </c>
      <c r="U103" s="60">
        <f t="shared" si="50"/>
        <v>2058.6999999999998</v>
      </c>
      <c r="V103" s="2" t="s">
        <v>9</v>
      </c>
      <c r="W103" s="2" t="s">
        <v>9</v>
      </c>
      <c r="X103" s="2" t="s">
        <v>9</v>
      </c>
      <c r="Y103" s="2" t="s">
        <v>9</v>
      </c>
      <c r="Z103" s="2" t="s">
        <v>0</v>
      </c>
      <c r="AA103" s="2" t="s">
        <v>9</v>
      </c>
      <c r="AB103" s="14" t="str">
        <f t="shared" si="42"/>
        <v>○</v>
      </c>
      <c r="AC103" s="2" t="s">
        <v>0</v>
      </c>
      <c r="AD103" s="13" t="str">
        <f t="shared" si="51"/>
        <v>○</v>
      </c>
      <c r="AE103" s="2" t="s">
        <v>14</v>
      </c>
      <c r="AF103" s="18">
        <v>2024</v>
      </c>
      <c r="AG103" s="20"/>
      <c r="AH103" s="70">
        <f t="shared" si="43"/>
        <v>16</v>
      </c>
      <c r="AI103" s="13"/>
      <c r="AJ103" s="58"/>
      <c r="AK103" s="11">
        <f t="shared" si="47"/>
        <v>1</v>
      </c>
      <c r="AL103" s="58">
        <f t="shared" si="29"/>
        <v>1</v>
      </c>
      <c r="AM103" s="15" t="str">
        <f>IFERROR(IF(AND(AI103="-",AJ103="-",#REF!="-"),"-",IF(MIN(AI103:AJ103)&lt;=0,AF103,MIN(AI103:AJ103)+AF103)),"-")</f>
        <v>-</v>
      </c>
      <c r="AN103" s="13">
        <f t="shared" si="48"/>
        <v>2025</v>
      </c>
      <c r="AO103" s="11">
        <v>2</v>
      </c>
      <c r="AP103" s="11">
        <v>0.33</v>
      </c>
      <c r="AQ103" s="11">
        <v>2</v>
      </c>
      <c r="AR103" s="11">
        <v>0.33</v>
      </c>
      <c r="AS103" s="11">
        <v>2</v>
      </c>
      <c r="AT103" s="11">
        <v>0.33</v>
      </c>
      <c r="AU103" s="19">
        <f t="shared" si="40"/>
        <v>0.495</v>
      </c>
      <c r="AV103" s="11" t="s">
        <v>155</v>
      </c>
      <c r="AW103" s="15">
        <f t="shared" si="44"/>
        <v>2025</v>
      </c>
      <c r="AX103" s="16"/>
      <c r="AY103" s="105"/>
    </row>
    <row r="104" spans="2:52" ht="16.5" customHeight="1" x14ac:dyDescent="0.2">
      <c r="B104" s="86" t="s">
        <v>94</v>
      </c>
      <c r="C104" s="87" t="s">
        <v>94</v>
      </c>
      <c r="D104" s="88"/>
      <c r="E104" s="13" t="s">
        <v>101</v>
      </c>
      <c r="F104" s="13" t="s">
        <v>162</v>
      </c>
      <c r="G104" s="100">
        <v>1977</v>
      </c>
      <c r="H104" s="101">
        <v>1977</v>
      </c>
      <c r="I104" s="101">
        <v>1977</v>
      </c>
      <c r="J104" s="64">
        <v>20</v>
      </c>
      <c r="K104" s="64">
        <v>49</v>
      </c>
      <c r="L104" s="61">
        <v>16</v>
      </c>
      <c r="M104" s="61">
        <v>23</v>
      </c>
      <c r="N104" s="2" t="s">
        <v>10</v>
      </c>
      <c r="O104" s="2" t="s">
        <v>10</v>
      </c>
      <c r="P104" s="67">
        <f t="shared" si="49"/>
        <v>63.7</v>
      </c>
      <c r="Q104" s="18">
        <f t="shared" si="46"/>
        <v>16</v>
      </c>
      <c r="R104" s="18">
        <f t="shared" si="46"/>
        <v>23</v>
      </c>
      <c r="S104" s="18"/>
      <c r="T104" s="68">
        <f t="shared" si="38"/>
        <v>2000</v>
      </c>
      <c r="U104" s="60">
        <f t="shared" si="50"/>
        <v>2040.7</v>
      </c>
      <c r="V104" s="2" t="s">
        <v>9</v>
      </c>
      <c r="W104" s="2" t="s">
        <v>9</v>
      </c>
      <c r="X104" s="2" t="s">
        <v>9</v>
      </c>
      <c r="Y104" s="2" t="s">
        <v>9</v>
      </c>
      <c r="Z104" s="13" t="s">
        <v>9</v>
      </c>
      <c r="AA104" s="2" t="s">
        <v>9</v>
      </c>
      <c r="AB104" s="14" t="str">
        <f t="shared" si="42"/>
        <v>△1</v>
      </c>
      <c r="AC104" s="2" t="s">
        <v>0</v>
      </c>
      <c r="AD104" s="13" t="str">
        <f t="shared" si="51"/>
        <v>△1</v>
      </c>
      <c r="AE104" s="2" t="s">
        <v>14</v>
      </c>
      <c r="AF104" s="18">
        <v>2024</v>
      </c>
      <c r="AG104" s="20"/>
      <c r="AH104" s="70">
        <f t="shared" si="43"/>
        <v>47</v>
      </c>
      <c r="AI104" s="13"/>
      <c r="AJ104" s="58"/>
      <c r="AK104" s="11">
        <f t="shared" si="47"/>
        <v>1</v>
      </c>
      <c r="AL104" s="58">
        <f t="shared" si="29"/>
        <v>1</v>
      </c>
      <c r="AM104" s="15" t="str">
        <f>IFERROR(IF(AND(AI104="-",AJ104="-",#REF!="-"),"-",IF(MIN(AI104:AJ104)&lt;=0,AF104,MIN(AI104:AJ104)+AF104)),"-")</f>
        <v>-</v>
      </c>
      <c r="AN104" s="13">
        <f t="shared" si="48"/>
        <v>2025</v>
      </c>
      <c r="AO104" s="11">
        <v>2</v>
      </c>
      <c r="AP104" s="11">
        <v>0.33</v>
      </c>
      <c r="AQ104" s="11">
        <v>2</v>
      </c>
      <c r="AR104" s="11">
        <v>0.33</v>
      </c>
      <c r="AS104" s="11">
        <v>2</v>
      </c>
      <c r="AT104" s="11">
        <v>0.33</v>
      </c>
      <c r="AU104" s="19">
        <f t="shared" si="40"/>
        <v>0.495</v>
      </c>
      <c r="AV104" s="11" t="s">
        <v>157</v>
      </c>
      <c r="AW104" s="15">
        <f t="shared" si="44"/>
        <v>2025</v>
      </c>
      <c r="AX104" s="16"/>
      <c r="AY104" s="105"/>
    </row>
    <row r="105" spans="2:52" ht="16.5" hidden="1" customHeight="1" x14ac:dyDescent="0.2">
      <c r="B105" s="89"/>
      <c r="C105" s="89"/>
      <c r="D105" s="90" t="s">
        <v>122</v>
      </c>
      <c r="E105" s="13" t="s">
        <v>101</v>
      </c>
      <c r="F105" s="13" t="s">
        <v>162</v>
      </c>
      <c r="G105" s="100">
        <v>1977</v>
      </c>
      <c r="H105" s="101">
        <v>1977</v>
      </c>
      <c r="I105" s="101">
        <v>1977</v>
      </c>
      <c r="J105" s="64">
        <v>20</v>
      </c>
      <c r="K105" s="64">
        <v>49</v>
      </c>
      <c r="L105" s="61">
        <v>16</v>
      </c>
      <c r="M105" s="61">
        <v>23</v>
      </c>
      <c r="N105" s="2" t="s">
        <v>10</v>
      </c>
      <c r="O105" s="2" t="s">
        <v>10</v>
      </c>
      <c r="P105" s="67">
        <f t="shared" si="49"/>
        <v>63.7</v>
      </c>
      <c r="Q105" s="18">
        <f t="shared" si="46"/>
        <v>16</v>
      </c>
      <c r="R105" s="18">
        <f t="shared" si="46"/>
        <v>23</v>
      </c>
      <c r="S105" s="18"/>
      <c r="T105" s="68">
        <f t="shared" si="38"/>
        <v>2000</v>
      </c>
      <c r="U105" s="60">
        <f t="shared" si="50"/>
        <v>2040.7</v>
      </c>
      <c r="V105" s="2" t="s">
        <v>9</v>
      </c>
      <c r="W105" s="2" t="s">
        <v>9</v>
      </c>
      <c r="X105" s="2" t="s">
        <v>9</v>
      </c>
      <c r="Y105" s="2" t="s">
        <v>9</v>
      </c>
      <c r="Z105" s="13" t="s">
        <v>9</v>
      </c>
      <c r="AA105" s="2" t="s">
        <v>9</v>
      </c>
      <c r="AB105" s="14" t="str">
        <f t="shared" si="42"/>
        <v>△1</v>
      </c>
      <c r="AC105" s="2" t="s">
        <v>0</v>
      </c>
      <c r="AD105" s="13" t="str">
        <f t="shared" si="51"/>
        <v>△1</v>
      </c>
      <c r="AE105" s="2" t="s">
        <v>14</v>
      </c>
      <c r="AF105" s="18">
        <v>2024</v>
      </c>
      <c r="AG105" s="20"/>
      <c r="AH105" s="70">
        <f t="shared" si="43"/>
        <v>47</v>
      </c>
      <c r="AI105" s="13"/>
      <c r="AJ105" s="58"/>
      <c r="AK105" s="11">
        <f t="shared" si="47"/>
        <v>1</v>
      </c>
      <c r="AL105" s="58">
        <f t="shared" si="29"/>
        <v>1</v>
      </c>
      <c r="AM105" s="15" t="str">
        <f>IFERROR(IF(AND(AI105="-",AJ105="-",#REF!="-"),"-",IF(MIN(AI105:AJ105)&lt;=0,AF105,MIN(AI105:AJ105)+AF105)),"-")</f>
        <v>-</v>
      </c>
      <c r="AN105" s="13">
        <f t="shared" si="48"/>
        <v>2025</v>
      </c>
      <c r="AO105" s="11">
        <v>2</v>
      </c>
      <c r="AP105" s="11">
        <v>0.33</v>
      </c>
      <c r="AQ105" s="11">
        <v>2</v>
      </c>
      <c r="AR105" s="11">
        <v>0.33</v>
      </c>
      <c r="AS105" s="11">
        <v>2</v>
      </c>
      <c r="AT105" s="11">
        <v>0.33</v>
      </c>
      <c r="AU105" s="19">
        <f t="shared" si="40"/>
        <v>0.495</v>
      </c>
      <c r="AV105" s="11" t="s">
        <v>157</v>
      </c>
      <c r="AW105" s="15">
        <f t="shared" si="44"/>
        <v>2025</v>
      </c>
      <c r="AX105" s="16"/>
      <c r="AY105" s="105"/>
    </row>
    <row r="106" spans="2:52" ht="16.5" hidden="1" customHeight="1" x14ac:dyDescent="0.2">
      <c r="B106" s="91"/>
      <c r="C106" s="91"/>
      <c r="D106" s="90" t="s">
        <v>123</v>
      </c>
      <c r="E106" s="13" t="s">
        <v>101</v>
      </c>
      <c r="F106" s="13" t="s">
        <v>162</v>
      </c>
      <c r="G106" s="100">
        <v>1977</v>
      </c>
      <c r="H106" s="101">
        <v>1977</v>
      </c>
      <c r="I106" s="101">
        <v>1977</v>
      </c>
      <c r="J106" s="64">
        <v>20</v>
      </c>
      <c r="K106" s="64">
        <v>49</v>
      </c>
      <c r="L106" s="61">
        <v>16</v>
      </c>
      <c r="M106" s="61">
        <v>23</v>
      </c>
      <c r="N106" s="2" t="s">
        <v>10</v>
      </c>
      <c r="O106" s="2" t="s">
        <v>10</v>
      </c>
      <c r="P106" s="67">
        <f t="shared" si="49"/>
        <v>63.7</v>
      </c>
      <c r="Q106" s="18">
        <f t="shared" si="46"/>
        <v>16</v>
      </c>
      <c r="R106" s="18">
        <f t="shared" si="46"/>
        <v>23</v>
      </c>
      <c r="S106" s="18"/>
      <c r="T106" s="68">
        <f t="shared" si="38"/>
        <v>2000</v>
      </c>
      <c r="U106" s="60">
        <f t="shared" si="50"/>
        <v>2040.7</v>
      </c>
      <c r="V106" s="2" t="s">
        <v>9</v>
      </c>
      <c r="W106" s="2" t="s">
        <v>9</v>
      </c>
      <c r="X106" s="2" t="s">
        <v>9</v>
      </c>
      <c r="Y106" s="2" t="s">
        <v>9</v>
      </c>
      <c r="Z106" s="13" t="s">
        <v>9</v>
      </c>
      <c r="AA106" s="2" t="s">
        <v>9</v>
      </c>
      <c r="AB106" s="14" t="str">
        <f t="shared" si="42"/>
        <v>△1</v>
      </c>
      <c r="AC106" s="2" t="s">
        <v>0</v>
      </c>
      <c r="AD106" s="13" t="str">
        <f t="shared" si="51"/>
        <v>△1</v>
      </c>
      <c r="AE106" s="2" t="s">
        <v>14</v>
      </c>
      <c r="AF106" s="18">
        <v>2024</v>
      </c>
      <c r="AG106" s="20"/>
      <c r="AH106" s="70">
        <f t="shared" si="43"/>
        <v>47</v>
      </c>
      <c r="AI106" s="13"/>
      <c r="AJ106" s="58"/>
      <c r="AK106" s="11">
        <f t="shared" si="47"/>
        <v>1</v>
      </c>
      <c r="AL106" s="58">
        <f t="shared" si="29"/>
        <v>1</v>
      </c>
      <c r="AM106" s="15" t="str">
        <f>IFERROR(IF(AND(AI106="-",AJ106="-",#REF!="-"),"-",IF(MIN(AI106:AJ106)&lt;=0,AF106,MIN(AI106:AJ106)+AF106)),"-")</f>
        <v>-</v>
      </c>
      <c r="AN106" s="13">
        <f t="shared" si="48"/>
        <v>2025</v>
      </c>
      <c r="AO106" s="11">
        <v>2</v>
      </c>
      <c r="AP106" s="11">
        <v>0.33</v>
      </c>
      <c r="AQ106" s="11">
        <v>2</v>
      </c>
      <c r="AR106" s="11">
        <v>0.33</v>
      </c>
      <c r="AS106" s="11">
        <v>2</v>
      </c>
      <c r="AT106" s="11">
        <v>0.33</v>
      </c>
      <c r="AU106" s="19">
        <f t="shared" si="40"/>
        <v>0.495</v>
      </c>
      <c r="AV106" s="11" t="s">
        <v>157</v>
      </c>
      <c r="AW106" s="15">
        <f t="shared" si="44"/>
        <v>2025</v>
      </c>
      <c r="AX106" s="16"/>
      <c r="AY106" s="105"/>
    </row>
    <row r="107" spans="2:52" ht="16.5" hidden="1" customHeight="1" x14ac:dyDescent="0.2">
      <c r="B107" s="91"/>
      <c r="C107" s="91"/>
      <c r="D107" s="51" t="s">
        <v>124</v>
      </c>
      <c r="E107" s="13" t="s">
        <v>117</v>
      </c>
      <c r="F107" s="13" t="s">
        <v>162</v>
      </c>
      <c r="G107" s="100">
        <v>1977</v>
      </c>
      <c r="H107" s="101">
        <v>2008</v>
      </c>
      <c r="I107" s="101">
        <v>2008</v>
      </c>
      <c r="J107" s="64">
        <v>20</v>
      </c>
      <c r="K107" s="64">
        <v>49</v>
      </c>
      <c r="L107" s="61">
        <v>16</v>
      </c>
      <c r="M107" s="61">
        <v>23</v>
      </c>
      <c r="N107" s="2" t="s">
        <v>10</v>
      </c>
      <c r="O107" s="2">
        <v>31</v>
      </c>
      <c r="P107" s="67">
        <f t="shared" si="49"/>
        <v>63.7</v>
      </c>
      <c r="Q107" s="18">
        <f t="shared" si="46"/>
        <v>16</v>
      </c>
      <c r="R107" s="18">
        <f t="shared" si="46"/>
        <v>31</v>
      </c>
      <c r="S107" s="18"/>
      <c r="T107" s="68">
        <f t="shared" si="38"/>
        <v>2031</v>
      </c>
      <c r="U107" s="60">
        <f t="shared" si="50"/>
        <v>2071.6999999999998</v>
      </c>
      <c r="V107" s="2" t="s">
        <v>9</v>
      </c>
      <c r="W107" s="2" t="s">
        <v>9</v>
      </c>
      <c r="X107" s="2" t="s">
        <v>9</v>
      </c>
      <c r="Y107" s="2" t="s">
        <v>9</v>
      </c>
      <c r="Z107" s="2" t="s">
        <v>0</v>
      </c>
      <c r="AA107" s="2" t="s">
        <v>9</v>
      </c>
      <c r="AB107" s="14" t="str">
        <f t="shared" si="42"/>
        <v>○</v>
      </c>
      <c r="AC107" s="2" t="s">
        <v>0</v>
      </c>
      <c r="AD107" s="13" t="str">
        <f t="shared" si="51"/>
        <v>○</v>
      </c>
      <c r="AE107" s="2" t="s">
        <v>14</v>
      </c>
      <c r="AF107" s="18">
        <v>2024</v>
      </c>
      <c r="AG107" s="20"/>
      <c r="AH107" s="70">
        <f t="shared" si="43"/>
        <v>16</v>
      </c>
      <c r="AI107" s="13"/>
      <c r="AJ107" s="58"/>
      <c r="AK107" s="11">
        <f>IF(AE107="△3","-",IF(AE107="△2",3,IF(AE107="△1",1,"-")))</f>
        <v>1</v>
      </c>
      <c r="AL107" s="58">
        <f t="shared" si="29"/>
        <v>1</v>
      </c>
      <c r="AM107" s="15" t="str">
        <f>IFERROR(IF(AND(AI107="-",AJ107="-",#REF!="-"),"-",IF(MIN(AI107:AJ107)&lt;=0,AF107,MIN(AI107:AJ107)+AF107)),"-")</f>
        <v>-</v>
      </c>
      <c r="AN107" s="13">
        <f t="shared" si="48"/>
        <v>2025</v>
      </c>
      <c r="AO107" s="11">
        <v>2</v>
      </c>
      <c r="AP107" s="11">
        <v>0.33</v>
      </c>
      <c r="AQ107" s="11">
        <v>2</v>
      </c>
      <c r="AR107" s="11">
        <v>0.33</v>
      </c>
      <c r="AS107" s="11">
        <v>2</v>
      </c>
      <c r="AT107" s="11">
        <v>0.33</v>
      </c>
      <c r="AU107" s="19">
        <f t="shared" si="40"/>
        <v>0.495</v>
      </c>
      <c r="AV107" s="11" t="s">
        <v>157</v>
      </c>
      <c r="AW107" s="15">
        <f t="shared" si="44"/>
        <v>2025</v>
      </c>
      <c r="AX107" s="16"/>
      <c r="AY107" s="105"/>
    </row>
    <row r="108" spans="2:52" ht="16.5" customHeight="1" x14ac:dyDescent="0.2">
      <c r="B108" s="49" t="s">
        <v>125</v>
      </c>
      <c r="C108" s="50" t="s">
        <v>151</v>
      </c>
      <c r="D108" s="92"/>
      <c r="E108" s="13" t="s">
        <v>117</v>
      </c>
      <c r="F108" s="13" t="s">
        <v>162</v>
      </c>
      <c r="G108" s="100">
        <v>1977</v>
      </c>
      <c r="H108" s="101">
        <v>2001</v>
      </c>
      <c r="I108" s="101">
        <v>2001</v>
      </c>
      <c r="J108" s="66">
        <v>21</v>
      </c>
      <c r="K108" s="66">
        <v>55</v>
      </c>
      <c r="L108" s="61">
        <v>15</v>
      </c>
      <c r="M108" s="61">
        <v>26</v>
      </c>
      <c r="N108" s="2" t="s">
        <v>10</v>
      </c>
      <c r="O108" s="2">
        <v>24</v>
      </c>
      <c r="P108" s="67">
        <f t="shared" si="49"/>
        <v>71.5</v>
      </c>
      <c r="Q108" s="18">
        <f t="shared" si="46"/>
        <v>15</v>
      </c>
      <c r="R108" s="18">
        <f t="shared" si="46"/>
        <v>24</v>
      </c>
      <c r="S108" s="18"/>
      <c r="T108" s="68">
        <f t="shared" si="38"/>
        <v>2027</v>
      </c>
      <c r="U108" s="60">
        <f t="shared" si="50"/>
        <v>2072.5</v>
      </c>
      <c r="V108" s="2" t="s">
        <v>9</v>
      </c>
      <c r="W108" s="2" t="s">
        <v>9</v>
      </c>
      <c r="X108" s="2" t="s">
        <v>9</v>
      </c>
      <c r="Y108" s="2" t="s">
        <v>9</v>
      </c>
      <c r="Z108" s="2" t="s">
        <v>0</v>
      </c>
      <c r="AA108" s="2" t="s">
        <v>9</v>
      </c>
      <c r="AB108" s="14" t="str">
        <f t="shared" si="42"/>
        <v>△1</v>
      </c>
      <c r="AC108" s="2" t="s">
        <v>0</v>
      </c>
      <c r="AD108" s="13" t="str">
        <f t="shared" si="51"/>
        <v>△1</v>
      </c>
      <c r="AE108" s="2" t="s">
        <v>14</v>
      </c>
      <c r="AF108" s="18">
        <v>2024</v>
      </c>
      <c r="AG108" s="20"/>
      <c r="AH108" s="70">
        <f t="shared" si="43"/>
        <v>23</v>
      </c>
      <c r="AI108" s="13"/>
      <c r="AJ108" s="58"/>
      <c r="AK108" s="11">
        <f t="shared" ref="AK108:AK114" si="52">IF(AE108="△3","-",IF(AE108="△2",3,IF(AE108="△1",1,"-")))</f>
        <v>1</v>
      </c>
      <c r="AL108" s="58">
        <f t="shared" ref="AL108" si="53">IF(AK108="-",T108-AF108,AK108)</f>
        <v>1</v>
      </c>
      <c r="AM108" s="15" t="str">
        <f>IFERROR(IF(AND(AI108="-",AJ108="-",#REF!="-"),"-",IF(MIN(AI108:AJ108)&lt;=0,AF108,MIN(AI108:AJ108)+AF108)),"-")</f>
        <v>-</v>
      </c>
      <c r="AN108" s="13">
        <f t="shared" si="48"/>
        <v>2025</v>
      </c>
      <c r="AO108" s="11">
        <v>2</v>
      </c>
      <c r="AP108" s="11">
        <v>0.33</v>
      </c>
      <c r="AQ108" s="11">
        <v>2</v>
      </c>
      <c r="AR108" s="11">
        <v>0.33</v>
      </c>
      <c r="AS108" s="11">
        <v>2</v>
      </c>
      <c r="AT108" s="11">
        <v>0.33</v>
      </c>
      <c r="AU108" s="19">
        <f t="shared" si="40"/>
        <v>0.495</v>
      </c>
      <c r="AV108" s="11" t="s">
        <v>157</v>
      </c>
      <c r="AW108" s="15">
        <f t="shared" si="44"/>
        <v>2025</v>
      </c>
      <c r="AX108" s="16"/>
      <c r="AY108" s="105"/>
    </row>
    <row r="109" spans="2:52" ht="16.5" customHeight="1" x14ac:dyDescent="0.2">
      <c r="B109" s="52"/>
      <c r="C109" s="93"/>
      <c r="D109" s="94" t="s">
        <v>152</v>
      </c>
      <c r="E109" s="13" t="s">
        <v>117</v>
      </c>
      <c r="F109" s="13" t="s">
        <v>162</v>
      </c>
      <c r="G109" s="100">
        <v>1977</v>
      </c>
      <c r="H109" s="101">
        <v>2001</v>
      </c>
      <c r="I109" s="101">
        <v>2001</v>
      </c>
      <c r="J109" s="66">
        <v>15</v>
      </c>
      <c r="K109" s="66">
        <v>36</v>
      </c>
      <c r="L109" s="61">
        <v>20</v>
      </c>
      <c r="M109" s="61">
        <v>28</v>
      </c>
      <c r="N109" s="2" t="s">
        <v>10</v>
      </c>
      <c r="O109" s="2">
        <v>24</v>
      </c>
      <c r="P109" s="67">
        <f t="shared" si="49"/>
        <v>46.800000000000004</v>
      </c>
      <c r="Q109" s="18">
        <f t="shared" si="46"/>
        <v>20</v>
      </c>
      <c r="R109" s="18">
        <f t="shared" si="46"/>
        <v>24</v>
      </c>
      <c r="S109" s="18"/>
      <c r="T109" s="68">
        <f t="shared" si="38"/>
        <v>2029</v>
      </c>
      <c r="U109" s="60">
        <f t="shared" si="50"/>
        <v>2047.8</v>
      </c>
      <c r="V109" s="2" t="s">
        <v>9</v>
      </c>
      <c r="W109" s="2" t="s">
        <v>9</v>
      </c>
      <c r="X109" s="2" t="s">
        <v>9</v>
      </c>
      <c r="Y109" s="2" t="s">
        <v>9</v>
      </c>
      <c r="Z109" s="2" t="s">
        <v>0</v>
      </c>
      <c r="AA109" s="2" t="s">
        <v>9</v>
      </c>
      <c r="AB109" s="14" t="str">
        <f t="shared" si="42"/>
        <v>△1</v>
      </c>
      <c r="AC109" s="2" t="s">
        <v>0</v>
      </c>
      <c r="AD109" s="13" t="str">
        <f t="shared" si="51"/>
        <v>△1</v>
      </c>
      <c r="AE109" s="2" t="s">
        <v>14</v>
      </c>
      <c r="AF109" s="18">
        <v>2024</v>
      </c>
      <c r="AG109" s="20"/>
      <c r="AH109" s="70">
        <f t="shared" si="43"/>
        <v>23</v>
      </c>
      <c r="AI109" s="13"/>
      <c r="AJ109" s="58"/>
      <c r="AK109" s="11">
        <f t="shared" si="52"/>
        <v>1</v>
      </c>
      <c r="AL109" s="58">
        <f t="shared" si="29"/>
        <v>1</v>
      </c>
      <c r="AM109" s="15" t="str">
        <f>IFERROR(IF(AND(AI109="-",AJ109="-",#REF!="-"),"-",IF(MIN(AI109:AJ109)&lt;=0,AF109,MIN(AI109:AJ109)+AF109)),"-")</f>
        <v>-</v>
      </c>
      <c r="AN109" s="13">
        <f t="shared" si="48"/>
        <v>2025</v>
      </c>
      <c r="AO109" s="11">
        <v>2</v>
      </c>
      <c r="AP109" s="11">
        <v>0.33</v>
      </c>
      <c r="AQ109" s="11">
        <v>2</v>
      </c>
      <c r="AR109" s="11">
        <v>0.33</v>
      </c>
      <c r="AS109" s="11">
        <v>2</v>
      </c>
      <c r="AT109" s="11">
        <v>0.33</v>
      </c>
      <c r="AU109" s="19">
        <f t="shared" si="40"/>
        <v>0.495</v>
      </c>
      <c r="AV109" s="11" t="s">
        <v>157</v>
      </c>
      <c r="AW109" s="15">
        <f t="shared" si="44"/>
        <v>2025</v>
      </c>
      <c r="AX109" s="16"/>
      <c r="AY109" s="105"/>
    </row>
    <row r="110" spans="2:52" ht="16.5" customHeight="1" x14ac:dyDescent="0.2">
      <c r="B110" s="95"/>
      <c r="C110" s="96"/>
      <c r="D110" s="94" t="s">
        <v>5</v>
      </c>
      <c r="E110" s="13" t="s">
        <v>117</v>
      </c>
      <c r="F110" s="13" t="s">
        <v>162</v>
      </c>
      <c r="G110" s="100">
        <v>1977</v>
      </c>
      <c r="H110" s="101">
        <v>2001</v>
      </c>
      <c r="I110" s="101">
        <v>2001</v>
      </c>
      <c r="J110" s="66">
        <v>21</v>
      </c>
      <c r="K110" s="66">
        <v>55</v>
      </c>
      <c r="L110" s="61">
        <v>15</v>
      </c>
      <c r="M110" s="61">
        <v>26</v>
      </c>
      <c r="N110" s="2" t="s">
        <v>10</v>
      </c>
      <c r="O110" s="2">
        <v>24</v>
      </c>
      <c r="P110" s="67">
        <f t="shared" si="49"/>
        <v>71.5</v>
      </c>
      <c r="Q110" s="18">
        <f t="shared" si="46"/>
        <v>15</v>
      </c>
      <c r="R110" s="18">
        <f t="shared" si="46"/>
        <v>24</v>
      </c>
      <c r="S110" s="18"/>
      <c r="T110" s="68">
        <f t="shared" si="38"/>
        <v>2027</v>
      </c>
      <c r="U110" s="60">
        <f t="shared" si="50"/>
        <v>2072.5</v>
      </c>
      <c r="V110" s="2" t="s">
        <v>9</v>
      </c>
      <c r="W110" s="2" t="s">
        <v>9</v>
      </c>
      <c r="X110" s="2" t="s">
        <v>9</v>
      </c>
      <c r="Y110" s="2" t="s">
        <v>9</v>
      </c>
      <c r="Z110" s="2" t="s">
        <v>0</v>
      </c>
      <c r="AA110" s="2" t="s">
        <v>9</v>
      </c>
      <c r="AB110" s="14" t="str">
        <f t="shared" si="42"/>
        <v>△1</v>
      </c>
      <c r="AC110" s="2" t="s">
        <v>0</v>
      </c>
      <c r="AD110" s="13" t="str">
        <f t="shared" si="51"/>
        <v>△1</v>
      </c>
      <c r="AE110" s="2" t="s">
        <v>14</v>
      </c>
      <c r="AF110" s="18">
        <v>2024</v>
      </c>
      <c r="AG110" s="20"/>
      <c r="AH110" s="70">
        <f t="shared" si="43"/>
        <v>23</v>
      </c>
      <c r="AI110" s="13"/>
      <c r="AJ110" s="58"/>
      <c r="AK110" s="11">
        <f t="shared" si="52"/>
        <v>1</v>
      </c>
      <c r="AL110" s="58">
        <f t="shared" ref="AL110:AL113" si="54">IF(AK110="-",T110-AF110,AK110)</f>
        <v>1</v>
      </c>
      <c r="AM110" s="15" t="str">
        <f>IFERROR(IF(AND(AI110="-",AJ110="-",#REF!="-"),"-",IF(MIN(AI110:AJ110)&lt;=0,AF110,MIN(AI110:AJ110)+AF110)),"-")</f>
        <v>-</v>
      </c>
      <c r="AN110" s="13">
        <f t="shared" si="48"/>
        <v>2025</v>
      </c>
      <c r="AO110" s="11">
        <v>2</v>
      </c>
      <c r="AP110" s="11">
        <v>0.33</v>
      </c>
      <c r="AQ110" s="11">
        <v>2</v>
      </c>
      <c r="AR110" s="11">
        <v>0.33</v>
      </c>
      <c r="AS110" s="11">
        <v>2</v>
      </c>
      <c r="AT110" s="11">
        <v>0.33</v>
      </c>
      <c r="AU110" s="19">
        <f t="shared" si="40"/>
        <v>0.495</v>
      </c>
      <c r="AV110" s="11" t="s">
        <v>157</v>
      </c>
      <c r="AW110" s="15">
        <f t="shared" si="44"/>
        <v>2025</v>
      </c>
      <c r="AX110" s="16"/>
      <c r="AY110" s="105"/>
    </row>
    <row r="111" spans="2:52" s="9" customFormat="1" ht="16.5" customHeight="1" x14ac:dyDescent="0.2">
      <c r="B111" s="49" t="s">
        <v>126</v>
      </c>
      <c r="C111" s="50" t="s">
        <v>127</v>
      </c>
      <c r="D111" s="51"/>
      <c r="E111" s="13" t="s">
        <v>121</v>
      </c>
      <c r="F111" s="13" t="s">
        <v>162</v>
      </c>
      <c r="G111" s="100">
        <v>1977</v>
      </c>
      <c r="H111" s="101">
        <v>1977</v>
      </c>
      <c r="I111" s="101">
        <v>1977</v>
      </c>
      <c r="J111" s="65">
        <v>29</v>
      </c>
      <c r="K111" s="65">
        <v>60</v>
      </c>
      <c r="L111" s="61">
        <v>30</v>
      </c>
      <c r="M111" s="61">
        <v>42</v>
      </c>
      <c r="N111" s="2" t="s">
        <v>10</v>
      </c>
      <c r="O111" s="2" t="s">
        <v>10</v>
      </c>
      <c r="P111" s="67">
        <f t="shared" si="49"/>
        <v>78</v>
      </c>
      <c r="Q111" s="18">
        <f t="shared" si="46"/>
        <v>30</v>
      </c>
      <c r="R111" s="18">
        <f t="shared" si="46"/>
        <v>42</v>
      </c>
      <c r="S111" s="18"/>
      <c r="T111" s="68">
        <f t="shared" si="38"/>
        <v>2019</v>
      </c>
      <c r="U111" s="60">
        <f t="shared" si="50"/>
        <v>2055</v>
      </c>
      <c r="V111" s="2" t="s">
        <v>9</v>
      </c>
      <c r="W111" s="2" t="s">
        <v>9</v>
      </c>
      <c r="X111" s="2" t="s">
        <v>14</v>
      </c>
      <c r="Y111" s="2" t="s">
        <v>9</v>
      </c>
      <c r="Z111" s="2" t="s">
        <v>0</v>
      </c>
      <c r="AA111" s="2" t="s">
        <v>14</v>
      </c>
      <c r="AB111" s="14" t="str">
        <f t="shared" si="42"/>
        <v>△1</v>
      </c>
      <c r="AC111" s="2" t="s">
        <v>0</v>
      </c>
      <c r="AD111" s="13" t="str">
        <f t="shared" si="51"/>
        <v>△1</v>
      </c>
      <c r="AE111" s="2" t="s">
        <v>14</v>
      </c>
      <c r="AF111" s="18">
        <v>2024</v>
      </c>
      <c r="AG111" s="20"/>
      <c r="AH111" s="70">
        <f t="shared" si="43"/>
        <v>47</v>
      </c>
      <c r="AI111" s="13"/>
      <c r="AJ111" s="58"/>
      <c r="AK111" s="11">
        <f t="shared" si="52"/>
        <v>1</v>
      </c>
      <c r="AL111" s="58">
        <f t="shared" si="54"/>
        <v>1</v>
      </c>
      <c r="AM111" s="15" t="str">
        <f>IFERROR(IF(AND(AI111="-",AJ111="-",#REF!="-"),"-",IF(MIN(AI111:AJ111)&lt;=0,AF111,MIN(AI111:AJ111)+AF111)),"-")</f>
        <v>-</v>
      </c>
      <c r="AN111" s="13">
        <f t="shared" si="48"/>
        <v>2025</v>
      </c>
      <c r="AO111" s="11">
        <v>2</v>
      </c>
      <c r="AP111" s="11">
        <v>0.33</v>
      </c>
      <c r="AQ111" s="11">
        <v>1</v>
      </c>
      <c r="AR111" s="11">
        <v>0.33</v>
      </c>
      <c r="AS111" s="11">
        <v>2</v>
      </c>
      <c r="AT111" s="11">
        <v>0.33</v>
      </c>
      <c r="AU111" s="19">
        <f t="shared" si="40"/>
        <v>0.33</v>
      </c>
      <c r="AV111" s="11" t="s">
        <v>157</v>
      </c>
      <c r="AW111" s="15">
        <f t="shared" si="44"/>
        <v>2025</v>
      </c>
      <c r="AX111" s="16"/>
      <c r="AY111" s="105"/>
    </row>
    <row r="112" spans="2:52" s="9" customFormat="1" ht="16.5" customHeight="1" x14ac:dyDescent="0.2">
      <c r="B112" s="52"/>
      <c r="C112" s="53"/>
      <c r="D112" s="97" t="s">
        <v>128</v>
      </c>
      <c r="E112" s="13" t="s">
        <v>121</v>
      </c>
      <c r="F112" s="13" t="s">
        <v>162</v>
      </c>
      <c r="G112" s="100">
        <v>1977</v>
      </c>
      <c r="H112" s="101">
        <v>1977</v>
      </c>
      <c r="I112" s="101">
        <v>1977</v>
      </c>
      <c r="J112" s="65">
        <v>29</v>
      </c>
      <c r="K112" s="65">
        <v>60</v>
      </c>
      <c r="L112" s="61">
        <v>30</v>
      </c>
      <c r="M112" s="61">
        <v>42</v>
      </c>
      <c r="N112" s="2" t="s">
        <v>10</v>
      </c>
      <c r="O112" s="2" t="s">
        <v>10</v>
      </c>
      <c r="P112" s="67">
        <f t="shared" si="49"/>
        <v>78</v>
      </c>
      <c r="Q112" s="18">
        <f t="shared" si="46"/>
        <v>30</v>
      </c>
      <c r="R112" s="18">
        <f t="shared" si="46"/>
        <v>42</v>
      </c>
      <c r="S112" s="18"/>
      <c r="T112" s="68">
        <f t="shared" si="38"/>
        <v>2019</v>
      </c>
      <c r="U112" s="60">
        <f t="shared" si="50"/>
        <v>2055</v>
      </c>
      <c r="V112" s="2" t="s">
        <v>9</v>
      </c>
      <c r="W112" s="2" t="s">
        <v>9</v>
      </c>
      <c r="X112" s="2" t="s">
        <v>9</v>
      </c>
      <c r="Y112" s="2" t="s">
        <v>9</v>
      </c>
      <c r="Z112" s="2" t="s">
        <v>0</v>
      </c>
      <c r="AA112" s="2" t="s">
        <v>14</v>
      </c>
      <c r="AB112" s="14" t="str">
        <f t="shared" si="42"/>
        <v>△1</v>
      </c>
      <c r="AC112" s="2" t="s">
        <v>0</v>
      </c>
      <c r="AD112" s="13" t="str">
        <f t="shared" si="51"/>
        <v>△1</v>
      </c>
      <c r="AE112" s="2" t="s">
        <v>14</v>
      </c>
      <c r="AF112" s="18">
        <v>2024</v>
      </c>
      <c r="AG112" s="20"/>
      <c r="AH112" s="70">
        <f t="shared" si="43"/>
        <v>47</v>
      </c>
      <c r="AI112" s="13"/>
      <c r="AJ112" s="58"/>
      <c r="AK112" s="11">
        <f t="shared" si="52"/>
        <v>1</v>
      </c>
      <c r="AL112" s="58">
        <f t="shared" si="54"/>
        <v>1</v>
      </c>
      <c r="AM112" s="15" t="str">
        <f>IFERROR(IF(AND(AI112="-",AJ112="-",#REF!="-"),"-",IF(MIN(AI112:AJ112)&lt;=0,AF112,MIN(AI112:AJ112)+AF112)),"-")</f>
        <v>-</v>
      </c>
      <c r="AN112" s="13">
        <f t="shared" si="48"/>
        <v>2025</v>
      </c>
      <c r="AO112" s="11">
        <v>2</v>
      </c>
      <c r="AP112" s="11">
        <v>0.33</v>
      </c>
      <c r="AQ112" s="11">
        <v>1</v>
      </c>
      <c r="AR112" s="11">
        <v>0.33</v>
      </c>
      <c r="AS112" s="11">
        <v>2</v>
      </c>
      <c r="AT112" s="11">
        <v>0.33</v>
      </c>
      <c r="AU112" s="19">
        <f t="shared" si="40"/>
        <v>0.33</v>
      </c>
      <c r="AV112" s="11" t="s">
        <v>157</v>
      </c>
      <c r="AW112" s="15">
        <f t="shared" si="44"/>
        <v>2025</v>
      </c>
      <c r="AX112" s="16"/>
      <c r="AY112" s="105"/>
    </row>
    <row r="113" spans="2:51" s="9" customFormat="1" ht="16.5" customHeight="1" x14ac:dyDescent="0.2">
      <c r="B113" s="52"/>
      <c r="C113" s="53"/>
      <c r="D113" s="97" t="s">
        <v>129</v>
      </c>
      <c r="E113" s="13" t="s">
        <v>121</v>
      </c>
      <c r="F113" s="13" t="s">
        <v>162</v>
      </c>
      <c r="G113" s="100">
        <v>1977</v>
      </c>
      <c r="H113" s="101">
        <v>1977</v>
      </c>
      <c r="I113" s="101">
        <v>1977</v>
      </c>
      <c r="J113" s="65">
        <v>29</v>
      </c>
      <c r="K113" s="65">
        <v>60</v>
      </c>
      <c r="L113" s="61">
        <v>30</v>
      </c>
      <c r="M113" s="61">
        <v>42</v>
      </c>
      <c r="N113" s="2" t="s">
        <v>10</v>
      </c>
      <c r="O113" s="2" t="s">
        <v>10</v>
      </c>
      <c r="P113" s="67">
        <f t="shared" si="49"/>
        <v>78</v>
      </c>
      <c r="Q113" s="18">
        <f t="shared" si="46"/>
        <v>30</v>
      </c>
      <c r="R113" s="18">
        <f t="shared" si="46"/>
        <v>42</v>
      </c>
      <c r="S113" s="18"/>
      <c r="T113" s="68">
        <f t="shared" si="38"/>
        <v>2019</v>
      </c>
      <c r="U113" s="60">
        <f t="shared" si="50"/>
        <v>2055</v>
      </c>
      <c r="V113" s="2" t="s">
        <v>9</v>
      </c>
      <c r="W113" s="2" t="s">
        <v>9</v>
      </c>
      <c r="X113" s="2" t="s">
        <v>14</v>
      </c>
      <c r="Y113" s="2" t="s">
        <v>9</v>
      </c>
      <c r="Z113" s="2" t="s">
        <v>0</v>
      </c>
      <c r="AA113" s="2" t="s">
        <v>14</v>
      </c>
      <c r="AB113" s="14" t="str">
        <f t="shared" si="42"/>
        <v>△1</v>
      </c>
      <c r="AC113" s="2" t="s">
        <v>0</v>
      </c>
      <c r="AD113" s="13" t="str">
        <f t="shared" si="51"/>
        <v>△1</v>
      </c>
      <c r="AE113" s="2" t="s">
        <v>14</v>
      </c>
      <c r="AF113" s="18">
        <v>2024</v>
      </c>
      <c r="AG113" s="20"/>
      <c r="AH113" s="70">
        <f t="shared" si="43"/>
        <v>47</v>
      </c>
      <c r="AI113" s="13"/>
      <c r="AJ113" s="58"/>
      <c r="AK113" s="11">
        <f t="shared" si="52"/>
        <v>1</v>
      </c>
      <c r="AL113" s="58">
        <f t="shared" si="54"/>
        <v>1</v>
      </c>
      <c r="AM113" s="15" t="str">
        <f>IFERROR(IF(AND(AI113="-",AJ113="-",#REF!="-"),"-",IF(MIN(AI113:AJ113)&lt;=0,AF113,MIN(AI113:AJ113)+AF113)),"-")</f>
        <v>-</v>
      </c>
      <c r="AN113" s="13">
        <f t="shared" si="48"/>
        <v>2025</v>
      </c>
      <c r="AO113" s="11">
        <v>2</v>
      </c>
      <c r="AP113" s="11">
        <v>0.33</v>
      </c>
      <c r="AQ113" s="11">
        <v>1</v>
      </c>
      <c r="AR113" s="11">
        <v>0.33</v>
      </c>
      <c r="AS113" s="11">
        <v>2</v>
      </c>
      <c r="AT113" s="11">
        <v>0.33</v>
      </c>
      <c r="AU113" s="19">
        <f t="shared" si="40"/>
        <v>0.33</v>
      </c>
      <c r="AV113" s="11" t="s">
        <v>157</v>
      </c>
      <c r="AW113" s="15">
        <f t="shared" si="44"/>
        <v>2025</v>
      </c>
      <c r="AX113" s="16"/>
      <c r="AY113" s="105"/>
    </row>
    <row r="114" spans="2:51" s="9" customFormat="1" ht="16.5" customHeight="1" x14ac:dyDescent="0.2">
      <c r="B114" s="54"/>
      <c r="C114" s="17"/>
      <c r="D114" s="90" t="s">
        <v>2</v>
      </c>
      <c r="E114" s="13" t="s">
        <v>101</v>
      </c>
      <c r="F114" s="13" t="s">
        <v>162</v>
      </c>
      <c r="G114" s="100">
        <v>1977</v>
      </c>
      <c r="H114" s="101">
        <v>1977</v>
      </c>
      <c r="I114" s="101">
        <v>1977</v>
      </c>
      <c r="J114" s="13" t="s">
        <v>0</v>
      </c>
      <c r="K114" s="65">
        <v>15</v>
      </c>
      <c r="L114" s="2"/>
      <c r="M114" s="2"/>
      <c r="N114" s="2" t="s">
        <v>10</v>
      </c>
      <c r="O114" s="2" t="s">
        <v>10</v>
      </c>
      <c r="P114" s="67">
        <f t="shared" si="49"/>
        <v>19.5</v>
      </c>
      <c r="Q114" s="18">
        <f t="shared" si="46"/>
        <v>0</v>
      </c>
      <c r="R114" s="18">
        <f t="shared" si="46"/>
        <v>0</v>
      </c>
      <c r="S114" s="18"/>
      <c r="T114" s="68">
        <f t="shared" si="38"/>
        <v>1977</v>
      </c>
      <c r="U114" s="60">
        <f t="shared" si="50"/>
        <v>1996.5</v>
      </c>
      <c r="V114" s="2" t="s">
        <v>9</v>
      </c>
      <c r="W114" s="2" t="s">
        <v>9</v>
      </c>
      <c r="X114" s="2" t="s">
        <v>9</v>
      </c>
      <c r="Y114" s="2" t="s">
        <v>9</v>
      </c>
      <c r="Z114" s="2" t="s">
        <v>14</v>
      </c>
      <c r="AA114" s="2" t="s">
        <v>14</v>
      </c>
      <c r="AB114" s="14" t="str">
        <f t="shared" si="42"/>
        <v>○</v>
      </c>
      <c r="AC114" s="2" t="s">
        <v>0</v>
      </c>
      <c r="AD114" s="13" t="str">
        <f t="shared" si="51"/>
        <v>△1</v>
      </c>
      <c r="AE114" s="2" t="s">
        <v>9</v>
      </c>
      <c r="AF114" s="18">
        <v>2024</v>
      </c>
      <c r="AG114" s="20"/>
      <c r="AH114" s="70">
        <f t="shared" si="43"/>
        <v>47</v>
      </c>
      <c r="AI114" s="13"/>
      <c r="AJ114" s="58"/>
      <c r="AK114" s="11" t="str">
        <f t="shared" si="52"/>
        <v>-</v>
      </c>
      <c r="AL114" s="58"/>
      <c r="AM114" s="15" t="str">
        <f>IFERROR(IF(AND(AI114="-",AJ114="-",#REF!="-"),"-",IF(MIN(AI114:AJ114)&lt;=0,AF114,MIN(AI114:AJ114)+AF114)),"-")</f>
        <v>-</v>
      </c>
      <c r="AN114" s="13" t="str">
        <f t="shared" si="48"/>
        <v>-</v>
      </c>
      <c r="AO114" s="11">
        <v>2</v>
      </c>
      <c r="AP114" s="11">
        <v>0.33</v>
      </c>
      <c r="AQ114" s="11">
        <v>1</v>
      </c>
      <c r="AR114" s="11">
        <v>0.33</v>
      </c>
      <c r="AS114" s="11">
        <v>2</v>
      </c>
      <c r="AT114" s="11">
        <v>0.33</v>
      </c>
      <c r="AU114" s="19">
        <f t="shared" si="40"/>
        <v>0.33</v>
      </c>
      <c r="AV114" s="11" t="s">
        <v>157</v>
      </c>
      <c r="AW114" s="15" t="str">
        <f t="shared" si="44"/>
        <v>-</v>
      </c>
      <c r="AX114" s="16"/>
      <c r="AY114" s="105"/>
    </row>
  </sheetData>
  <mergeCells count="22">
    <mergeCell ref="AX3:AX4"/>
    <mergeCell ref="V3:Y3"/>
    <mergeCell ref="Z3:AD3"/>
    <mergeCell ref="AE3:AE4"/>
    <mergeCell ref="AF3:AF4"/>
    <mergeCell ref="AG3:AH3"/>
    <mergeCell ref="AK3:AL3"/>
    <mergeCell ref="AM3:AN3"/>
    <mergeCell ref="AO3:AT3"/>
    <mergeCell ref="AV3:AW3"/>
    <mergeCell ref="H3:H4"/>
    <mergeCell ref="I3:I4"/>
    <mergeCell ref="B3:D4"/>
    <mergeCell ref="E3:E4"/>
    <mergeCell ref="G3:G4"/>
    <mergeCell ref="F3:F4"/>
    <mergeCell ref="AI3:AJ3"/>
    <mergeCell ref="S3:S4"/>
    <mergeCell ref="T3:T4"/>
    <mergeCell ref="U3:U4"/>
    <mergeCell ref="J3:P3"/>
    <mergeCell ref="Q3:R3"/>
  </mergeCells>
  <phoneticPr fontId="2"/>
  <dataValidations count="7">
    <dataValidation type="list" allowBlank="1" showInputMessage="1" showErrorMessage="1" sqref="E34:E39 E41:E46 E48:E73 E20:E32 E5:E18 E75:E114" xr:uid="{FBADC2A7-F30A-4A7F-B272-C16B7C60D114}">
      <formula1>"時間計画,状態監視,事後保全"</formula1>
    </dataValidation>
    <dataValidation type="list" allowBlank="1" showInputMessage="1" showErrorMessage="1" sqref="Z5:Z14 Z114 Z18:Z28 Z40:Z43 Z47:Z67 Z71 Z73:Z94 Z100 Z104:Z106 Z32:Z36 V5:Y114 AA5:AA114 AE5:AE114" xr:uid="{D02EE1E9-5148-4434-BD16-7126F0BCC09A}">
      <formula1>"△1,△2,△3,-"</formula1>
    </dataValidation>
    <dataValidation imeMode="halfAlpha" allowBlank="1" showInputMessage="1" showErrorMessage="1" sqref="Z107:Z113 Z15:Z17 Z29:Z31 Z37:Z39 Z44:Z46 Z68:Z70 Z72 Z95:Z99 Z101:Z103 AR5:AR114 AT5:AU114 AI5:AN114 AP5:AP114 AC5:AC114 AF5:AF114 G5:T114 AW5:AW114" xr:uid="{4116B921-9463-42BA-B5BD-7F251639446A}"/>
    <dataValidation type="list" allowBlank="1" showInputMessage="1" showErrorMessage="1" sqref="F18 F32 F73 F100" xr:uid="{293A91A9-C3A5-428C-9424-3DA5BE0B2719}">
      <formula1>"更新,取替"</formula1>
    </dataValidation>
    <dataValidation type="list" allowBlank="1" showInputMessage="1" showErrorMessage="1" sqref="F5:F17 F19:F31 F101:F114 F74:F99 F33:F72" xr:uid="{13BFCE87-3F59-49AD-A079-6B4E8137B437}">
      <formula1>"更新,取替,修繕"</formula1>
    </dataValidation>
    <dataValidation type="list" imeMode="halfAlpha" allowBlank="1" showInputMessage="1" showErrorMessage="1" sqref="AS5:AS114 AQ5:AQ114 AO5:AO114" xr:uid="{402EA036-A4BC-4465-ACB1-57D4F2B63B26}">
      <formula1>"3,2,1"</formula1>
    </dataValidation>
    <dataValidation type="list" allowBlank="1" showInputMessage="1" showErrorMessage="1" sqref="AB5:AB114" xr:uid="{FB414198-306F-47F5-98F7-CCA920320A29}">
      <formula1>"△1,△2,△3,○,-"</formula1>
    </dataValidation>
  </dataValidations>
  <pageMargins left="1.1811023622047245" right="0.78740157480314965" top="1.1811023622047245" bottom="0.98425196850393704" header="0.31496062992125984" footer="0.31496062992125984"/>
  <pageSetup paperSize="8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ゲート総合診断ＰＷＰ</vt:lpstr>
      <vt:lpstr>ゲート総合診断ＰＷＰ!Print_Area</vt:lpstr>
      <vt:lpstr>ゲート総合診断ＰＷＰ!Print_Titles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