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comments+xml" PartName="/xl/comments1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filterPrivacy="1" codeName="ThisWorkbook" defaultThemeVersion="124226"/>
  <xr:revisionPtr revIDLastSave="0" documentId="13_ncr:1_{F1A1A7F0-7717-4D0C-B27F-411352963711}" xr6:coauthVersionLast="47" xr6:coauthVersionMax="47" xr10:uidLastSave="{00000000-0000-0000-0000-000000000000}"/>
  <bookViews>
    <workbookView xWindow="-120" yWindow="-16320" windowWidth="29040" windowHeight="15720" tabRatio="602" activeTab="2" xr2:uid="{00000000-000D-0000-FFFF-FFFF00000000}"/>
  </bookViews>
  <sheets>
    <sheet name="ＪＲ" sheetId="1" r:id="rId1"/>
    <sheet name="民鉄" sheetId="2" r:id="rId2"/>
    <sheet name="局別" sheetId="3" r:id="rId3"/>
  </sheets>
  <definedNames>
    <definedName name="_xlnm._FilterDatabase" localSheetId="0" hidden="1">ＪＲ!$A$9:$AY$103</definedName>
    <definedName name="_xlnm._FilterDatabase" localSheetId="2" hidden="1">局別!$A$1:$AY$9</definedName>
    <definedName name="_xlnm._FilterDatabase" localSheetId="1" hidden="1">民鉄!$A$9:$AY$415</definedName>
    <definedName name="_xlnm.Print_Area" localSheetId="0">ＪＲ!$A$1:$AY$103</definedName>
    <definedName name="_xlnm.Print_Area" localSheetId="2">局別!$A$1:$AY$123</definedName>
    <definedName name="_xlnm.Print_Area" localSheetId="1">民鉄!$A$1:$AX$415</definedName>
    <definedName name="_xlnm.Print_Titles" localSheetId="0">ＪＲ!$3:$9</definedName>
    <definedName name="_xlnm.Print_Titles" localSheetId="1">民鉄!$3:$9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S96" i="2" l="1"/>
  <c r="AT96" i="2"/>
  <c r="AU96" i="2"/>
  <c r="AV96" i="2"/>
  <c r="AS97" i="2"/>
  <c r="AT97" i="2"/>
  <c r="AU97" i="2"/>
  <c r="AV97" i="2"/>
  <c r="AR97" i="2"/>
  <c r="AQ97" i="2"/>
  <c r="AR96" i="2"/>
  <c r="AQ96" i="2"/>
  <c r="AP97" i="2"/>
  <c r="AO97" i="2"/>
  <c r="AP96" i="2"/>
  <c r="AO96" i="2"/>
  <c r="K96" i="2"/>
  <c r="L96" i="2"/>
  <c r="M96" i="2"/>
  <c r="N96" i="2"/>
  <c r="O96" i="2"/>
  <c r="P96" i="2"/>
  <c r="Q96" i="2"/>
  <c r="R96" i="2"/>
  <c r="S96" i="2"/>
  <c r="T96" i="2"/>
  <c r="U96" i="2"/>
  <c r="V96" i="2"/>
  <c r="W96" i="2"/>
  <c r="X96" i="2"/>
  <c r="Y96" i="2"/>
  <c r="Z96" i="2"/>
  <c r="AA96" i="2"/>
  <c r="AB96" i="2"/>
  <c r="AC96" i="2"/>
  <c r="AD96" i="2"/>
  <c r="AE96" i="2"/>
  <c r="AF96" i="2"/>
  <c r="AG96" i="2"/>
  <c r="AH96" i="2"/>
  <c r="AI96" i="2"/>
  <c r="AJ96" i="2"/>
  <c r="AK96" i="2"/>
  <c r="AL96" i="2"/>
  <c r="AM96" i="2"/>
  <c r="AN96" i="2"/>
  <c r="K97" i="2"/>
  <c r="L97" i="2"/>
  <c r="M97" i="2"/>
  <c r="N97" i="2"/>
  <c r="O97" i="2"/>
  <c r="P97" i="2"/>
  <c r="Q97" i="2"/>
  <c r="R97" i="2"/>
  <c r="S97" i="2"/>
  <c r="T97" i="2"/>
  <c r="U97" i="2"/>
  <c r="V97" i="2"/>
  <c r="W97" i="2"/>
  <c r="X97" i="2"/>
  <c r="Y97" i="2"/>
  <c r="Z97" i="2"/>
  <c r="AA97" i="2"/>
  <c r="AB97" i="2"/>
  <c r="AC97" i="2"/>
  <c r="AD97" i="2"/>
  <c r="AE97" i="2"/>
  <c r="AF97" i="2"/>
  <c r="AG97" i="2"/>
  <c r="AH97" i="2"/>
  <c r="AI97" i="2"/>
  <c r="AJ97" i="2"/>
  <c r="AK97" i="2"/>
  <c r="AL97" i="2"/>
  <c r="AM97" i="2"/>
  <c r="AN97" i="2"/>
  <c r="G96" i="2"/>
  <c r="H96" i="2"/>
  <c r="I96" i="2"/>
  <c r="J96" i="2"/>
  <c r="G97" i="2"/>
  <c r="H97" i="2"/>
  <c r="I97" i="2"/>
  <c r="J97" i="2"/>
  <c r="F96" i="2"/>
  <c r="F97" i="2"/>
  <c r="E97" i="2"/>
  <c r="E96" i="2"/>
  <c r="AP83" i="1"/>
  <c r="AI87" i="1"/>
  <c r="AI86" i="1"/>
  <c r="AP97" i="1"/>
  <c r="AO97" i="1"/>
  <c r="AN97" i="1"/>
  <c r="AM97" i="1"/>
  <c r="AL97" i="1"/>
  <c r="AK97" i="1"/>
  <c r="AJ97" i="1"/>
  <c r="AI97" i="1"/>
  <c r="AH97" i="1"/>
  <c r="AG97" i="1"/>
  <c r="AF97" i="1"/>
  <c r="AE97" i="1"/>
  <c r="AD97" i="1"/>
  <c r="AC97" i="1"/>
  <c r="AB97" i="1"/>
  <c r="AA97" i="1"/>
  <c r="Z97" i="1"/>
  <c r="Y97" i="1"/>
  <c r="X97" i="1"/>
  <c r="W97" i="1"/>
  <c r="V97" i="1"/>
  <c r="U97" i="1"/>
  <c r="T97" i="1"/>
  <c r="S97" i="1"/>
  <c r="R97" i="1"/>
  <c r="Q97" i="1"/>
  <c r="P97" i="1"/>
  <c r="O97" i="1"/>
  <c r="N97" i="1"/>
  <c r="M97" i="1"/>
  <c r="L97" i="1"/>
  <c r="K97" i="1"/>
  <c r="J97" i="1"/>
  <c r="I97" i="1"/>
  <c r="H97" i="1"/>
  <c r="G97" i="1"/>
  <c r="F97" i="1"/>
  <c r="E97" i="1"/>
  <c r="AP96" i="1"/>
  <c r="AO96" i="1"/>
  <c r="AN96" i="1"/>
  <c r="AM96" i="1"/>
  <c r="AL96" i="1"/>
  <c r="AK96" i="1"/>
  <c r="AJ96" i="1"/>
  <c r="AI96" i="1"/>
  <c r="AH96" i="1"/>
  <c r="AG96" i="1"/>
  <c r="AF96" i="1"/>
  <c r="AE96" i="1"/>
  <c r="AD96" i="1"/>
  <c r="AC96" i="1"/>
  <c r="AB96" i="1"/>
  <c r="AA96" i="1"/>
  <c r="Z96" i="1"/>
  <c r="Y96" i="1"/>
  <c r="X96" i="1"/>
  <c r="W96" i="1"/>
  <c r="V96" i="1"/>
  <c r="U96" i="1"/>
  <c r="T96" i="1"/>
  <c r="S96" i="1"/>
  <c r="R96" i="1"/>
  <c r="Q96" i="1"/>
  <c r="P96" i="1"/>
  <c r="O96" i="1"/>
  <c r="N96" i="1"/>
  <c r="M96" i="1"/>
  <c r="L96" i="1"/>
  <c r="K96" i="1"/>
  <c r="J96" i="1"/>
  <c r="I96" i="1"/>
  <c r="H96" i="1"/>
  <c r="G96" i="1"/>
  <c r="F96" i="1"/>
  <c r="E96" i="1"/>
  <c r="AP95" i="1"/>
  <c r="AO95" i="1"/>
  <c r="AN95" i="1"/>
  <c r="AM95" i="1"/>
  <c r="AL95" i="1"/>
  <c r="AK95" i="1"/>
  <c r="AJ95" i="1"/>
  <c r="AI95" i="1"/>
  <c r="AH95" i="1"/>
  <c r="AG95" i="1"/>
  <c r="AF95" i="1"/>
  <c r="AE95" i="1"/>
  <c r="AD95" i="1"/>
  <c r="AC95" i="1"/>
  <c r="AB95" i="1"/>
  <c r="AA95" i="1"/>
  <c r="Z95" i="1"/>
  <c r="Y95" i="1"/>
  <c r="X95" i="1"/>
  <c r="W95" i="1"/>
  <c r="V95" i="1"/>
  <c r="U95" i="1"/>
  <c r="T95" i="1"/>
  <c r="S95" i="1"/>
  <c r="R95" i="1"/>
  <c r="Q95" i="1"/>
  <c r="P95" i="1"/>
  <c r="O95" i="1"/>
  <c r="N95" i="1"/>
  <c r="M95" i="1"/>
  <c r="L95" i="1"/>
  <c r="K95" i="1"/>
  <c r="J95" i="1"/>
  <c r="I95" i="1"/>
  <c r="H95" i="1"/>
  <c r="G95" i="1"/>
  <c r="F95" i="1"/>
  <c r="E95" i="1"/>
  <c r="AP94" i="1"/>
  <c r="AO94" i="1"/>
  <c r="AN94" i="1"/>
  <c r="AM94" i="1"/>
  <c r="AL94" i="1"/>
  <c r="AK94" i="1"/>
  <c r="AJ94" i="1"/>
  <c r="AI94" i="1"/>
  <c r="AH94" i="1"/>
  <c r="AG94" i="1"/>
  <c r="AF94" i="1"/>
  <c r="AE94" i="1"/>
  <c r="AD94" i="1"/>
  <c r="AC94" i="1"/>
  <c r="AB94" i="1"/>
  <c r="AA94" i="1"/>
  <c r="Z94" i="1"/>
  <c r="Y94" i="1"/>
  <c r="X94" i="1"/>
  <c r="W94" i="1"/>
  <c r="V94" i="1"/>
  <c r="U94" i="1"/>
  <c r="T94" i="1"/>
  <c r="S94" i="1"/>
  <c r="R94" i="1"/>
  <c r="Q94" i="1"/>
  <c r="P94" i="1"/>
  <c r="O94" i="1"/>
  <c r="N94" i="1"/>
  <c r="M94" i="1"/>
  <c r="L94" i="1"/>
  <c r="K94" i="1"/>
  <c r="J94" i="1"/>
  <c r="I94" i="1"/>
  <c r="H94" i="1"/>
  <c r="G94" i="1"/>
  <c r="F94" i="1"/>
  <c r="E94" i="1"/>
  <c r="AP93" i="1"/>
  <c r="AO93" i="1"/>
  <c r="AN93" i="1"/>
  <c r="AM93" i="1"/>
  <c r="AL93" i="1"/>
  <c r="AK93" i="1"/>
  <c r="AJ93" i="1"/>
  <c r="AI93" i="1"/>
  <c r="AH93" i="1"/>
  <c r="AG93" i="1"/>
  <c r="AF93" i="1"/>
  <c r="AE93" i="1"/>
  <c r="AD93" i="1"/>
  <c r="AC93" i="1"/>
  <c r="AB93" i="1"/>
  <c r="AA93" i="1"/>
  <c r="Z93" i="1"/>
  <c r="Y93" i="1"/>
  <c r="X93" i="1"/>
  <c r="W93" i="1"/>
  <c r="V93" i="1"/>
  <c r="U93" i="1"/>
  <c r="T93" i="1"/>
  <c r="S93" i="1"/>
  <c r="R93" i="1"/>
  <c r="Q93" i="1"/>
  <c r="P93" i="1"/>
  <c r="O93" i="1"/>
  <c r="N93" i="1"/>
  <c r="M93" i="1"/>
  <c r="L93" i="1"/>
  <c r="K93" i="1"/>
  <c r="J93" i="1"/>
  <c r="I93" i="1"/>
  <c r="H93" i="1"/>
  <c r="G93" i="1"/>
  <c r="F93" i="1"/>
  <c r="E93" i="1"/>
  <c r="AP92" i="1"/>
  <c r="AO92" i="1"/>
  <c r="AN92" i="1"/>
  <c r="AM92" i="1"/>
  <c r="AL92" i="1"/>
  <c r="AK92" i="1"/>
  <c r="AJ92" i="1"/>
  <c r="AI92" i="1"/>
  <c r="AH92" i="1"/>
  <c r="AG92" i="1"/>
  <c r="AF92" i="1"/>
  <c r="AE92" i="1"/>
  <c r="AD92" i="1"/>
  <c r="AC92" i="1"/>
  <c r="AB92" i="1"/>
  <c r="AA92" i="1"/>
  <c r="Z92" i="1"/>
  <c r="Y92" i="1"/>
  <c r="X92" i="1"/>
  <c r="W92" i="1"/>
  <c r="V92" i="1"/>
  <c r="U92" i="1"/>
  <c r="T92" i="1"/>
  <c r="S92" i="1"/>
  <c r="R92" i="1"/>
  <c r="Q92" i="1"/>
  <c r="P92" i="1"/>
  <c r="O92" i="1"/>
  <c r="N92" i="1"/>
  <c r="M92" i="1"/>
  <c r="L92" i="1"/>
  <c r="K92" i="1"/>
  <c r="J92" i="1"/>
  <c r="I92" i="1"/>
  <c r="H92" i="1"/>
  <c r="G92" i="1"/>
  <c r="F92" i="1"/>
  <c r="E92" i="1"/>
  <c r="AP91" i="1"/>
  <c r="AO91" i="1"/>
  <c r="AN91" i="1"/>
  <c r="AM91" i="1"/>
  <c r="AL91" i="1"/>
  <c r="AK91" i="1"/>
  <c r="AJ91" i="1"/>
  <c r="AI91" i="1"/>
  <c r="AH91" i="1"/>
  <c r="AG91" i="1"/>
  <c r="AF91" i="1"/>
  <c r="AE91" i="1"/>
  <c r="AD91" i="1"/>
  <c r="AC91" i="1"/>
  <c r="AB91" i="1"/>
  <c r="AA91" i="1"/>
  <c r="Z91" i="1"/>
  <c r="Y91" i="1"/>
  <c r="X91" i="1"/>
  <c r="W91" i="1"/>
  <c r="V91" i="1"/>
  <c r="U91" i="1"/>
  <c r="T91" i="1"/>
  <c r="S91" i="1"/>
  <c r="R91" i="1"/>
  <c r="Q91" i="1"/>
  <c r="P91" i="1"/>
  <c r="O91" i="1"/>
  <c r="N91" i="1"/>
  <c r="M91" i="1"/>
  <c r="L91" i="1"/>
  <c r="K91" i="1"/>
  <c r="J91" i="1"/>
  <c r="I91" i="1"/>
  <c r="H91" i="1"/>
  <c r="G91" i="1"/>
  <c r="F91" i="1"/>
  <c r="E91" i="1"/>
  <c r="AP90" i="1"/>
  <c r="AO90" i="1"/>
  <c r="AN90" i="1"/>
  <c r="AM90" i="1"/>
  <c r="AL90" i="1"/>
  <c r="AK90" i="1"/>
  <c r="AJ90" i="1"/>
  <c r="AI90" i="1"/>
  <c r="AH90" i="1"/>
  <c r="AG90" i="1"/>
  <c r="AF90" i="1"/>
  <c r="AE90" i="1"/>
  <c r="AD90" i="1"/>
  <c r="AC90" i="1"/>
  <c r="AB90" i="1"/>
  <c r="AA90" i="1"/>
  <c r="Z90" i="1"/>
  <c r="Y90" i="1"/>
  <c r="X90" i="1"/>
  <c r="W90" i="1"/>
  <c r="V90" i="1"/>
  <c r="U90" i="1"/>
  <c r="T90" i="1"/>
  <c r="S90" i="1"/>
  <c r="R90" i="1"/>
  <c r="Q90" i="1"/>
  <c r="P90" i="1"/>
  <c r="O90" i="1"/>
  <c r="N90" i="1"/>
  <c r="M90" i="1"/>
  <c r="L90" i="1"/>
  <c r="K90" i="1"/>
  <c r="J90" i="1"/>
  <c r="I90" i="1"/>
  <c r="H90" i="1"/>
  <c r="G90" i="1"/>
  <c r="F90" i="1"/>
  <c r="E90" i="1"/>
  <c r="AP89" i="1"/>
  <c r="AO89" i="1"/>
  <c r="AN89" i="1"/>
  <c r="AM89" i="1"/>
  <c r="AL89" i="1"/>
  <c r="AK89" i="1"/>
  <c r="AJ89" i="1"/>
  <c r="AI89" i="1"/>
  <c r="AH89" i="1"/>
  <c r="AG89" i="1"/>
  <c r="AF89" i="1"/>
  <c r="AE89" i="1"/>
  <c r="AD89" i="1"/>
  <c r="AC89" i="1"/>
  <c r="AB89" i="1"/>
  <c r="AA89" i="1"/>
  <c r="Z89" i="1"/>
  <c r="Y89" i="1"/>
  <c r="X89" i="1"/>
  <c r="W89" i="1"/>
  <c r="V89" i="1"/>
  <c r="U89" i="1"/>
  <c r="T89" i="1"/>
  <c r="S89" i="1"/>
  <c r="R89" i="1"/>
  <c r="Q89" i="1"/>
  <c r="P89" i="1"/>
  <c r="O89" i="1"/>
  <c r="N89" i="1"/>
  <c r="M89" i="1"/>
  <c r="L89" i="1"/>
  <c r="K89" i="1"/>
  <c r="J89" i="1"/>
  <c r="I89" i="1"/>
  <c r="H89" i="1"/>
  <c r="G89" i="1"/>
  <c r="F89" i="1"/>
  <c r="E89" i="1"/>
  <c r="AP88" i="1"/>
  <c r="AO88" i="1"/>
  <c r="AN88" i="1"/>
  <c r="AM88" i="1"/>
  <c r="AL88" i="1"/>
  <c r="AK88" i="1"/>
  <c r="AJ88" i="1"/>
  <c r="AI88" i="1"/>
  <c r="AH88" i="1"/>
  <c r="AG88" i="1"/>
  <c r="AF88" i="1"/>
  <c r="AE88" i="1"/>
  <c r="AD88" i="1"/>
  <c r="AC88" i="1"/>
  <c r="AB88" i="1"/>
  <c r="AA88" i="1"/>
  <c r="Z88" i="1"/>
  <c r="Y88" i="1"/>
  <c r="X88" i="1"/>
  <c r="W88" i="1"/>
  <c r="V88" i="1"/>
  <c r="U88" i="1"/>
  <c r="T88" i="1"/>
  <c r="S88" i="1"/>
  <c r="R88" i="1"/>
  <c r="Q88" i="1"/>
  <c r="P88" i="1"/>
  <c r="O88" i="1"/>
  <c r="N88" i="1"/>
  <c r="M88" i="1"/>
  <c r="L88" i="1"/>
  <c r="K88" i="1"/>
  <c r="J88" i="1"/>
  <c r="I88" i="1"/>
  <c r="H88" i="1"/>
  <c r="G88" i="1"/>
  <c r="F88" i="1"/>
  <c r="E88" i="1"/>
  <c r="AP87" i="1"/>
  <c r="AO87" i="1"/>
  <c r="AN87" i="1"/>
  <c r="AM87" i="1"/>
  <c r="AL87" i="1"/>
  <c r="AK87" i="1"/>
  <c r="AJ87" i="1"/>
  <c r="AH87" i="1"/>
  <c r="AG87" i="1"/>
  <c r="AF87" i="1"/>
  <c r="AE87" i="1"/>
  <c r="AD87" i="1"/>
  <c r="AC87" i="1"/>
  <c r="AB87" i="1"/>
  <c r="AA87" i="1"/>
  <c r="Z87" i="1"/>
  <c r="Y87" i="1"/>
  <c r="X87" i="1"/>
  <c r="W87" i="1"/>
  <c r="V87" i="1"/>
  <c r="U87" i="1"/>
  <c r="T87" i="1"/>
  <c r="S87" i="1"/>
  <c r="R87" i="1"/>
  <c r="Q87" i="1"/>
  <c r="P87" i="1"/>
  <c r="O87" i="1"/>
  <c r="N87" i="1"/>
  <c r="M87" i="1"/>
  <c r="L87" i="1"/>
  <c r="K87" i="1"/>
  <c r="J87" i="1"/>
  <c r="I87" i="1"/>
  <c r="H87" i="1"/>
  <c r="G87" i="1"/>
  <c r="F87" i="1"/>
  <c r="E87" i="1"/>
  <c r="AP86" i="1"/>
  <c r="AO86" i="1"/>
  <c r="AN86" i="1"/>
  <c r="AM86" i="1"/>
  <c r="AL86" i="1"/>
  <c r="AK86" i="1"/>
  <c r="AJ86" i="1"/>
  <c r="AH86" i="1"/>
  <c r="AG86" i="1"/>
  <c r="AF86" i="1"/>
  <c r="AE86" i="1"/>
  <c r="AD86" i="1"/>
  <c r="AC86" i="1"/>
  <c r="AB86" i="1"/>
  <c r="AA86" i="1"/>
  <c r="Z86" i="1"/>
  <c r="Y86" i="1"/>
  <c r="X86" i="1"/>
  <c r="W86" i="1"/>
  <c r="V86" i="1"/>
  <c r="U86" i="1"/>
  <c r="T86" i="1"/>
  <c r="S86" i="1"/>
  <c r="R86" i="1"/>
  <c r="Q86" i="1"/>
  <c r="P86" i="1"/>
  <c r="O86" i="1"/>
  <c r="N86" i="1"/>
  <c r="M86" i="1"/>
  <c r="L86" i="1"/>
  <c r="K86" i="1"/>
  <c r="J86" i="1"/>
  <c r="I86" i="1"/>
  <c r="H86" i="1"/>
  <c r="G86" i="1"/>
  <c r="F86" i="1"/>
  <c r="E86" i="1"/>
  <c r="AP85" i="1"/>
  <c r="AO85" i="1"/>
  <c r="AN85" i="1"/>
  <c r="AM85" i="1"/>
  <c r="AL85" i="1"/>
  <c r="AK85" i="1"/>
  <c r="AJ85" i="1"/>
  <c r="AI85" i="1"/>
  <c r="AH85" i="1"/>
  <c r="AG85" i="1"/>
  <c r="AF85" i="1"/>
  <c r="AE85" i="1"/>
  <c r="AD85" i="1"/>
  <c r="AC85" i="1"/>
  <c r="AB85" i="1"/>
  <c r="AA85" i="1"/>
  <c r="Z85" i="1"/>
  <c r="Y85" i="1"/>
  <c r="X85" i="1"/>
  <c r="W85" i="1"/>
  <c r="V85" i="1"/>
  <c r="U85" i="1"/>
  <c r="T85" i="1"/>
  <c r="S85" i="1"/>
  <c r="R85" i="1"/>
  <c r="Q85" i="1"/>
  <c r="P85" i="1"/>
  <c r="O85" i="1"/>
  <c r="N85" i="1"/>
  <c r="M85" i="1"/>
  <c r="L85" i="1"/>
  <c r="K85" i="1"/>
  <c r="J85" i="1"/>
  <c r="I85" i="1"/>
  <c r="H85" i="1"/>
  <c r="G85" i="1"/>
  <c r="F85" i="1"/>
  <c r="E85" i="1"/>
  <c r="AP84" i="1"/>
  <c r="AO84" i="1"/>
  <c r="AN84" i="1"/>
  <c r="AM84" i="1"/>
  <c r="AL84" i="1"/>
  <c r="AK84" i="1"/>
  <c r="AJ84" i="1"/>
  <c r="AI84" i="1"/>
  <c r="AH84" i="1"/>
  <c r="AG84" i="1"/>
  <c r="AF84" i="1"/>
  <c r="AE84" i="1"/>
  <c r="AD84" i="1"/>
  <c r="AC84" i="1"/>
  <c r="AB84" i="1"/>
  <c r="AA84" i="1"/>
  <c r="Z84" i="1"/>
  <c r="Y84" i="1"/>
  <c r="X84" i="1"/>
  <c r="W84" i="1"/>
  <c r="V84" i="1"/>
  <c r="U84" i="1"/>
  <c r="T84" i="1"/>
  <c r="S84" i="1"/>
  <c r="R84" i="1"/>
  <c r="Q84" i="1"/>
  <c r="P84" i="1"/>
  <c r="O84" i="1"/>
  <c r="N84" i="1"/>
  <c r="M84" i="1"/>
  <c r="L84" i="1"/>
  <c r="K84" i="1"/>
  <c r="J84" i="1"/>
  <c r="I84" i="1"/>
  <c r="H84" i="1"/>
  <c r="G84" i="1"/>
  <c r="F84" i="1"/>
  <c r="E84" i="1"/>
  <c r="AQ88" i="1" l="1"/>
  <c r="AS88" i="1"/>
  <c r="AU88" i="1"/>
  <c r="AI98" i="1"/>
  <c r="AR88" i="1"/>
  <c r="AT88" i="1"/>
  <c r="AV88" i="1"/>
  <c r="AS89" i="1"/>
  <c r="O99" i="1"/>
  <c r="AQ89" i="1"/>
  <c r="AT89" i="1"/>
  <c r="AE99" i="1"/>
  <c r="AV89" i="1"/>
  <c r="AU89" i="1"/>
  <c r="AR89" i="1"/>
  <c r="AS90" i="1"/>
  <c r="AU90" i="1"/>
  <c r="AR90" i="1"/>
  <c r="AQ90" i="1"/>
  <c r="AT90" i="1"/>
  <c r="AV90" i="1"/>
  <c r="AS91" i="1"/>
  <c r="AQ91" i="1"/>
  <c r="AR91" i="1"/>
  <c r="AU91" i="1"/>
  <c r="AT91" i="1"/>
  <c r="AV91" i="1"/>
  <c r="AQ92" i="1"/>
  <c r="AS92" i="1"/>
  <c r="AU92" i="1"/>
  <c r="AR92" i="1"/>
  <c r="AT92" i="1"/>
  <c r="AV92" i="1"/>
  <c r="AS93" i="1"/>
  <c r="AU93" i="1"/>
  <c r="AQ93" i="1"/>
  <c r="AR93" i="1"/>
  <c r="AT93" i="1"/>
  <c r="AV93" i="1"/>
  <c r="AS94" i="1"/>
  <c r="AU94" i="1"/>
  <c r="AQ94" i="1"/>
  <c r="AR94" i="1"/>
  <c r="AT94" i="1"/>
  <c r="AV94" i="1"/>
  <c r="AS95" i="1"/>
  <c r="AQ95" i="1"/>
  <c r="AR95" i="1"/>
  <c r="AU95" i="1"/>
  <c r="AT95" i="1"/>
  <c r="AV95" i="1"/>
  <c r="AS96" i="1"/>
  <c r="AU96" i="1"/>
  <c r="AV96" i="1"/>
  <c r="AQ96" i="1"/>
  <c r="AR96" i="1"/>
  <c r="AT96" i="1"/>
  <c r="AS97" i="1"/>
  <c r="AU97" i="1"/>
  <c r="AQ97" i="1"/>
  <c r="AR97" i="1"/>
  <c r="AT97" i="1"/>
  <c r="AV97" i="1"/>
  <c r="AO98" i="1"/>
  <c r="AP98" i="1"/>
  <c r="AO99" i="1"/>
  <c r="AP99" i="1"/>
  <c r="L98" i="1"/>
  <c r="M98" i="1"/>
  <c r="N98" i="1"/>
  <c r="O98" i="1"/>
  <c r="P98" i="1"/>
  <c r="Q98" i="1"/>
  <c r="R98" i="1"/>
  <c r="T98" i="1"/>
  <c r="U98" i="1"/>
  <c r="V98" i="1"/>
  <c r="W98" i="1"/>
  <c r="X98" i="1"/>
  <c r="Y98" i="1"/>
  <c r="Z98" i="1"/>
  <c r="AB98" i="1"/>
  <c r="AC98" i="1"/>
  <c r="AD98" i="1"/>
  <c r="AE98" i="1"/>
  <c r="AF98" i="1"/>
  <c r="AG98" i="1"/>
  <c r="AH98" i="1"/>
  <c r="AJ98" i="1"/>
  <c r="AK98" i="1"/>
  <c r="AL98" i="1"/>
  <c r="AM98" i="1"/>
  <c r="AN98" i="1"/>
  <c r="K99" i="1"/>
  <c r="L99" i="1"/>
  <c r="M99" i="1"/>
  <c r="N99" i="1"/>
  <c r="P99" i="1"/>
  <c r="Q99" i="1"/>
  <c r="R99" i="1"/>
  <c r="S99" i="1"/>
  <c r="T99" i="1"/>
  <c r="U99" i="1"/>
  <c r="V99" i="1"/>
  <c r="X99" i="1"/>
  <c r="Y99" i="1"/>
  <c r="Z99" i="1"/>
  <c r="AA99" i="1"/>
  <c r="AB99" i="1"/>
  <c r="AC99" i="1"/>
  <c r="AD99" i="1"/>
  <c r="AF99" i="1"/>
  <c r="AG99" i="1"/>
  <c r="AH99" i="1"/>
  <c r="AI99" i="1"/>
  <c r="AJ99" i="1"/>
  <c r="AK99" i="1"/>
  <c r="AL99" i="1"/>
  <c r="AN99" i="1"/>
  <c r="G98" i="1"/>
  <c r="H98" i="1"/>
  <c r="I98" i="1"/>
  <c r="J98" i="1"/>
  <c r="H99" i="1"/>
  <c r="I99" i="1"/>
  <c r="J99" i="1"/>
  <c r="E99" i="1"/>
  <c r="F99" i="1"/>
  <c r="F98" i="1"/>
  <c r="E98" i="1"/>
  <c r="AQ86" i="1"/>
  <c r="AR86" i="1"/>
  <c r="AS86" i="1"/>
  <c r="AT86" i="1"/>
  <c r="AU86" i="1"/>
  <c r="AV86" i="1"/>
  <c r="AQ87" i="1"/>
  <c r="AR87" i="1"/>
  <c r="AS87" i="1"/>
  <c r="AT87" i="1"/>
  <c r="AU87" i="1"/>
  <c r="AV87" i="1"/>
  <c r="AV85" i="1"/>
  <c r="AU85" i="1"/>
  <c r="AT85" i="1"/>
  <c r="AS85" i="1"/>
  <c r="AR85" i="1"/>
  <c r="AQ85" i="1"/>
  <c r="AV84" i="1"/>
  <c r="AU84" i="1"/>
  <c r="AT84" i="1"/>
  <c r="AS84" i="1"/>
  <c r="AR84" i="1"/>
  <c r="AQ84" i="1"/>
  <c r="AR98" i="1" l="1"/>
  <c r="AM99" i="1"/>
  <c r="W99" i="1"/>
  <c r="G99" i="1"/>
  <c r="AS99" i="1" s="1"/>
  <c r="AA98" i="1"/>
  <c r="S98" i="1"/>
  <c r="AS98" i="1" s="1"/>
  <c r="K98" i="1"/>
  <c r="AQ98" i="1"/>
  <c r="AV98" i="1"/>
  <c r="AT99" i="1"/>
  <c r="AQ99" i="1"/>
  <c r="AT98" i="1"/>
  <c r="AU98" i="1"/>
  <c r="AR99" i="1"/>
  <c r="AV99" i="1"/>
  <c r="AU99" i="1"/>
  <c r="AQ100" i="2"/>
  <c r="AR100" i="2"/>
  <c r="AS100" i="2"/>
  <c r="AT100" i="2"/>
  <c r="AU100" i="2"/>
  <c r="AV100" i="2"/>
  <c r="AQ101" i="2"/>
  <c r="AR101" i="2"/>
  <c r="AS101" i="2"/>
  <c r="AT101" i="2"/>
  <c r="AU101" i="2"/>
  <c r="AV101" i="2"/>
  <c r="AQ102" i="2"/>
  <c r="AR102" i="2"/>
  <c r="AS102" i="2"/>
  <c r="AT102" i="2"/>
  <c r="AU102" i="2"/>
  <c r="AV102" i="2"/>
  <c r="AQ103" i="2"/>
  <c r="AR103" i="2"/>
  <c r="AS103" i="2"/>
  <c r="AT103" i="2"/>
  <c r="AU103" i="2"/>
  <c r="AV103" i="2"/>
  <c r="AQ104" i="2"/>
  <c r="AR104" i="2"/>
  <c r="AS104" i="2"/>
  <c r="AT104" i="2"/>
  <c r="AU104" i="2"/>
  <c r="AV104" i="2"/>
  <c r="AQ105" i="2"/>
  <c r="AR105" i="2"/>
  <c r="AS105" i="2"/>
  <c r="AT105" i="2"/>
  <c r="AU105" i="2"/>
  <c r="AV105" i="2"/>
  <c r="AQ106" i="2"/>
  <c r="AR106" i="2"/>
  <c r="AS106" i="2"/>
  <c r="AT106" i="2"/>
  <c r="AU106" i="2"/>
  <c r="AV106" i="2"/>
  <c r="AQ107" i="2"/>
  <c r="AR107" i="2"/>
  <c r="AS107" i="2"/>
  <c r="AT107" i="2"/>
  <c r="AU107" i="2"/>
  <c r="AV107" i="2"/>
  <c r="AV99" i="2"/>
  <c r="AU99" i="2"/>
  <c r="AT99" i="2"/>
  <c r="AS99" i="2"/>
  <c r="AR99" i="2"/>
  <c r="AQ99" i="2"/>
  <c r="AV98" i="2"/>
  <c r="AU98" i="2"/>
  <c r="AT98" i="2"/>
  <c r="AS98" i="2"/>
  <c r="AR98" i="2"/>
  <c r="AQ98" i="2"/>
  <c r="W54" i="3"/>
  <c r="W53" i="3"/>
  <c r="E88" i="2"/>
  <c r="E90" i="2"/>
  <c r="G90" i="2"/>
  <c r="AS90" i="2" s="1"/>
  <c r="I90" i="2"/>
  <c r="AU90" i="2" s="1"/>
  <c r="K90" i="2"/>
  <c r="AQ90" i="2" s="1"/>
  <c r="M90" i="2"/>
  <c r="O90" i="2"/>
  <c r="Q90" i="2"/>
  <c r="S90" i="2"/>
  <c r="U90" i="2"/>
  <c r="W90" i="2"/>
  <c r="Y90" i="2"/>
  <c r="AA90" i="2"/>
  <c r="AC90" i="2"/>
  <c r="AE90" i="2"/>
  <c r="AG90" i="2"/>
  <c r="AI90" i="2"/>
  <c r="AK90" i="2"/>
  <c r="AM90" i="2"/>
  <c r="AO90" i="2"/>
  <c r="AR90" i="2"/>
  <c r="AT90" i="2"/>
  <c r="AV90" i="2"/>
  <c r="E91" i="2"/>
  <c r="G91" i="2"/>
  <c r="I91" i="2"/>
  <c r="AU91" i="2" s="1"/>
  <c r="K91" i="2"/>
  <c r="M91" i="2"/>
  <c r="O91" i="2"/>
  <c r="Q91" i="2"/>
  <c r="S91" i="2"/>
  <c r="AS91" i="2" s="1"/>
  <c r="U91" i="2"/>
  <c r="W91" i="2"/>
  <c r="Y91" i="2"/>
  <c r="AA91" i="2"/>
  <c r="AC91" i="2"/>
  <c r="AE91" i="2"/>
  <c r="AG91" i="2"/>
  <c r="AI91" i="2"/>
  <c r="AK91" i="2"/>
  <c r="AM91" i="2"/>
  <c r="AQ91" i="2"/>
  <c r="AR91" i="2"/>
  <c r="AT91" i="2"/>
  <c r="AV91" i="2"/>
  <c r="E92" i="2"/>
  <c r="AQ92" i="2" s="1"/>
  <c r="G92" i="2"/>
  <c r="AS92" i="2" s="1"/>
  <c r="I92" i="2"/>
  <c r="AU92" i="2" s="1"/>
  <c r="K92" i="2"/>
  <c r="M92" i="2"/>
  <c r="O92" i="2"/>
  <c r="Q92" i="2"/>
  <c r="S92" i="2"/>
  <c r="U92" i="2"/>
  <c r="W92" i="2"/>
  <c r="Y92" i="2"/>
  <c r="AA92" i="2"/>
  <c r="AC92" i="2"/>
  <c r="AE92" i="2"/>
  <c r="AG92" i="2"/>
  <c r="AI92" i="2"/>
  <c r="AK92" i="2"/>
  <c r="AM92" i="2"/>
  <c r="AO92" i="2"/>
  <c r="AR92" i="2"/>
  <c r="AT92" i="2"/>
  <c r="AV92" i="2"/>
  <c r="E93" i="2"/>
  <c r="AQ93" i="2" s="1"/>
  <c r="G93" i="2"/>
  <c r="AS93" i="2" s="1"/>
  <c r="I93" i="2"/>
  <c r="K93" i="2"/>
  <c r="M93" i="2"/>
  <c r="O93" i="2"/>
  <c r="Q93" i="2"/>
  <c r="S93" i="2"/>
  <c r="U93" i="2"/>
  <c r="Y93" i="2"/>
  <c r="AA93" i="2"/>
  <c r="AC93" i="2"/>
  <c r="AE93" i="2"/>
  <c r="AG93" i="2"/>
  <c r="AI93" i="2"/>
  <c r="AK93" i="2"/>
  <c r="AM93" i="2"/>
  <c r="AU93" i="2" s="1"/>
  <c r="AR93" i="2"/>
  <c r="AT93" i="2"/>
  <c r="AV93" i="2"/>
  <c r="E94" i="2"/>
  <c r="G94" i="2"/>
  <c r="AS94" i="2" s="1"/>
  <c r="I94" i="2"/>
  <c r="K94" i="2"/>
  <c r="M94" i="2"/>
  <c r="O94" i="2"/>
  <c r="Q94" i="2"/>
  <c r="AQ94" i="2" s="1"/>
  <c r="S94" i="2"/>
  <c r="U94" i="2"/>
  <c r="W94" i="2"/>
  <c r="Y94" i="2"/>
  <c r="AA94" i="2"/>
  <c r="AC94" i="2"/>
  <c r="AE94" i="2"/>
  <c r="AG94" i="2"/>
  <c r="AI94" i="2"/>
  <c r="AK94" i="2"/>
  <c r="AM94" i="2"/>
  <c r="AU94" i="2" s="1"/>
  <c r="AO94" i="2"/>
  <c r="AR94" i="2"/>
  <c r="AT94" i="2"/>
  <c r="AV94" i="2"/>
  <c r="E95" i="2"/>
  <c r="AQ95" i="2" s="1"/>
  <c r="G95" i="2"/>
  <c r="AS95" i="2" s="1"/>
  <c r="I95" i="2"/>
  <c r="K95" i="2"/>
  <c r="M95" i="2"/>
  <c r="O95" i="2"/>
  <c r="Q95" i="2"/>
  <c r="S95" i="2"/>
  <c r="U95" i="2"/>
  <c r="AU95" i="2" s="1"/>
  <c r="W95" i="2"/>
  <c r="Y95" i="2"/>
  <c r="AA95" i="2"/>
  <c r="AC95" i="2"/>
  <c r="AE95" i="2"/>
  <c r="AG95" i="2"/>
  <c r="AI95" i="2"/>
  <c r="AK95" i="2"/>
  <c r="AM95" i="2"/>
  <c r="AR95" i="2"/>
  <c r="AT95" i="2"/>
  <c r="AV95" i="2"/>
  <c r="AR90" i="3"/>
  <c r="AT90" i="3"/>
  <c r="AV90" i="3"/>
  <c r="AR91" i="3"/>
  <c r="AT91" i="3"/>
  <c r="AV91" i="3"/>
  <c r="AR92" i="3"/>
  <c r="AT92" i="3"/>
  <c r="AV92" i="3"/>
  <c r="AR93" i="3"/>
  <c r="AT93" i="3"/>
  <c r="AV93" i="3"/>
  <c r="AR94" i="3"/>
  <c r="AT94" i="3"/>
  <c r="AV94" i="3"/>
  <c r="AR95" i="3"/>
  <c r="AT95" i="3"/>
  <c r="AV95" i="3"/>
  <c r="AR96" i="3"/>
  <c r="AT96" i="3"/>
  <c r="AV96" i="3"/>
  <c r="AR97" i="3"/>
  <c r="AT97" i="3"/>
  <c r="AV97" i="3"/>
  <c r="AR98" i="3"/>
  <c r="AT98" i="3"/>
  <c r="AV98" i="3"/>
  <c r="AR99" i="3"/>
  <c r="AT99" i="3"/>
  <c r="AV99" i="3"/>
  <c r="AR100" i="3"/>
  <c r="AT100" i="3"/>
  <c r="AV100" i="3"/>
  <c r="AR101" i="3"/>
  <c r="AT101" i="3"/>
  <c r="AV101" i="3"/>
  <c r="AR102" i="3"/>
  <c r="AT102" i="3"/>
  <c r="AV102" i="3"/>
  <c r="AR103" i="3"/>
  <c r="AT103" i="3"/>
  <c r="AV103" i="3"/>
  <c r="AR104" i="3"/>
  <c r="AT104" i="3"/>
  <c r="AV104" i="3"/>
  <c r="AR105" i="3"/>
  <c r="AT105" i="3"/>
  <c r="AV105" i="3"/>
  <c r="E106" i="3"/>
  <c r="G106" i="3"/>
  <c r="I106" i="3"/>
  <c r="AU106" i="3" s="1"/>
  <c r="K106" i="3"/>
  <c r="M106" i="3"/>
  <c r="O106" i="3"/>
  <c r="Q106" i="3"/>
  <c r="S106" i="3"/>
  <c r="AS106" i="3" s="1"/>
  <c r="U106" i="3"/>
  <c r="W106" i="3"/>
  <c r="Y106" i="3"/>
  <c r="AA106" i="3"/>
  <c r="AC106" i="3"/>
  <c r="AE106" i="3"/>
  <c r="AG106" i="3"/>
  <c r="AI106" i="3"/>
  <c r="AK106" i="3"/>
  <c r="AM106" i="3"/>
  <c r="AO106" i="3"/>
  <c r="AR106" i="3"/>
  <c r="AT106" i="3"/>
  <c r="AV106" i="3"/>
  <c r="E107" i="3"/>
  <c r="G107" i="3"/>
  <c r="AS107" i="3" s="1"/>
  <c r="I107" i="3"/>
  <c r="K107" i="3"/>
  <c r="M107" i="3"/>
  <c r="O107" i="3"/>
  <c r="Q107" i="3"/>
  <c r="S107" i="3"/>
  <c r="U107" i="3"/>
  <c r="W107" i="3"/>
  <c r="Y107" i="3"/>
  <c r="AA107" i="3"/>
  <c r="AC107" i="3"/>
  <c r="AE107" i="3"/>
  <c r="AG107" i="3"/>
  <c r="AI107" i="3"/>
  <c r="AK107" i="3"/>
  <c r="AM107" i="3"/>
  <c r="AU107" i="3" s="1"/>
  <c r="AO107" i="3"/>
  <c r="AR107" i="3"/>
  <c r="AT107" i="3"/>
  <c r="AV107" i="3"/>
  <c r="AU88" i="2"/>
  <c r="AS89" i="2"/>
  <c r="AS88" i="2"/>
  <c r="AQ89" i="2"/>
  <c r="AQ88" i="2"/>
  <c r="AO88" i="2"/>
  <c r="W88" i="2"/>
  <c r="Y88" i="2"/>
  <c r="AA88" i="2"/>
  <c r="AC88" i="2"/>
  <c r="AE88" i="2"/>
  <c r="AG88" i="2"/>
  <c r="AI88" i="2"/>
  <c r="AK88" i="2"/>
  <c r="AM88" i="2"/>
  <c r="W89" i="2"/>
  <c r="Y89" i="2"/>
  <c r="AA89" i="2"/>
  <c r="AC89" i="2"/>
  <c r="AE89" i="2"/>
  <c r="AG89" i="2"/>
  <c r="AI89" i="2"/>
  <c r="AK89" i="2"/>
  <c r="AM89" i="2"/>
  <c r="K88" i="2"/>
  <c r="K89" i="2"/>
  <c r="G88" i="2"/>
  <c r="I88" i="2"/>
  <c r="M88" i="2"/>
  <c r="O88" i="2"/>
  <c r="Q88" i="2"/>
  <c r="S88" i="2"/>
  <c r="U88" i="2"/>
  <c r="E89" i="2"/>
  <c r="G89" i="2"/>
  <c r="I89" i="2"/>
  <c r="M89" i="2"/>
  <c r="O89" i="2"/>
  <c r="Q89" i="2"/>
  <c r="S89" i="2"/>
  <c r="U89" i="2"/>
  <c r="BA50" i="3"/>
  <c r="BA51" i="3"/>
  <c r="BB69" i="3"/>
  <c r="BC70" i="3"/>
  <c r="BC69" i="3"/>
  <c r="BD89" i="3"/>
  <c r="BB97" i="1"/>
  <c r="BB93" i="1"/>
  <c r="BC411" i="2"/>
  <c r="AQ106" i="3" l="1"/>
  <c r="AQ107" i="3"/>
  <c r="BA363" i="2"/>
  <c r="BB363" i="2"/>
  <c r="BB51" i="3"/>
  <c r="BB53" i="3"/>
  <c r="BB54" i="3"/>
  <c r="BB55" i="3"/>
  <c r="BB56" i="3"/>
  <c r="BB57" i="3"/>
  <c r="BB58" i="3"/>
  <c r="BA58" i="3" s="1"/>
  <c r="BB59" i="3"/>
  <c r="BB60" i="3"/>
  <c r="BB61" i="3"/>
  <c r="BB62" i="3"/>
  <c r="BB63" i="3"/>
  <c r="BB64" i="3"/>
  <c r="BB66" i="3"/>
  <c r="BB67" i="3"/>
  <c r="BA67" i="3" s="1"/>
  <c r="BA60" i="3"/>
  <c r="BA66" i="3"/>
  <c r="BB50" i="3"/>
  <c r="BA249" i="2" l="1"/>
  <c r="BB219" i="2"/>
  <c r="BB365" i="2"/>
  <c r="BC96" i="2"/>
  <c r="BC264" i="2"/>
  <c r="BB264" i="2" s="1"/>
  <c r="AQ262" i="2"/>
  <c r="AR262" i="2"/>
  <c r="AS262" i="2"/>
  <c r="AT262" i="2"/>
  <c r="AU262" i="2"/>
  <c r="AV262" i="2"/>
  <c r="BB262" i="2"/>
  <c r="BA262" i="2" s="1"/>
  <c r="AQ263" i="2"/>
  <c r="AR263" i="2"/>
  <c r="AS263" i="2"/>
  <c r="AT263" i="2"/>
  <c r="AU263" i="2"/>
  <c r="AV263" i="2"/>
  <c r="BB94" i="2"/>
  <c r="BA94" i="2" s="1"/>
  <c r="BC62" i="2"/>
  <c r="BB28" i="2"/>
  <c r="BB30" i="2"/>
  <c r="BB32" i="2"/>
  <c r="BB34" i="2"/>
  <c r="BB36" i="2"/>
  <c r="BB38" i="2"/>
  <c r="BB40" i="2"/>
  <c r="BB42" i="2"/>
  <c r="BB44" i="2"/>
  <c r="BB46" i="2"/>
  <c r="BB48" i="2"/>
  <c r="BB52" i="2"/>
  <c r="BB54" i="2"/>
  <c r="BB56" i="2"/>
  <c r="BB58" i="2"/>
  <c r="BB60" i="2"/>
  <c r="BD84" i="1"/>
  <c r="BC67" i="3"/>
  <c r="BD106" i="3"/>
  <c r="BD107" i="3"/>
  <c r="BD51" i="1"/>
  <c r="BD19" i="3" s="1"/>
  <c r="BB19" i="3" s="1"/>
  <c r="BD50" i="1"/>
  <c r="BD18" i="3" s="1"/>
  <c r="BD33" i="1"/>
  <c r="BD15" i="3" s="1"/>
  <c r="BB15" i="3" s="1"/>
  <c r="BD32" i="1"/>
  <c r="BD14" i="3" s="1"/>
  <c r="BD83" i="1"/>
  <c r="BD27" i="3" s="1"/>
  <c r="BB27" i="3" s="1"/>
  <c r="BD82" i="1"/>
  <c r="BD26" i="3" s="1"/>
  <c r="BD59" i="1"/>
  <c r="BD21" i="3" s="1"/>
  <c r="BB21" i="3" s="1"/>
  <c r="BD58" i="1"/>
  <c r="BD20" i="3" s="1"/>
  <c r="BD41" i="1"/>
  <c r="BD17" i="3" s="1"/>
  <c r="BB17" i="3" s="1"/>
  <c r="BD40" i="1"/>
  <c r="BD16" i="3" s="1"/>
  <c r="BD23" i="1"/>
  <c r="BD13" i="3" s="1"/>
  <c r="BB13" i="3" s="1"/>
  <c r="BD22" i="1"/>
  <c r="BD12" i="3" s="1"/>
  <c r="BD75" i="1"/>
  <c r="BD74" i="1"/>
  <c r="BD24" i="3" s="1"/>
  <c r="BC24" i="3" s="1"/>
  <c r="BB24" i="3" s="1"/>
  <c r="BD69" i="1"/>
  <c r="BD23" i="3" s="1"/>
  <c r="BB23" i="3" s="1"/>
  <c r="BD68" i="1"/>
  <c r="BD22" i="3" s="1"/>
  <c r="BD15" i="1"/>
  <c r="BD11" i="3" s="1"/>
  <c r="BB11" i="3" s="1"/>
  <c r="BD14" i="1"/>
  <c r="BD10" i="3" s="1"/>
  <c r="BC12" i="1"/>
  <c r="BB12" i="1" s="1"/>
  <c r="BC16" i="1"/>
  <c r="BB16" i="1" s="1"/>
  <c r="BC18" i="1"/>
  <c r="BB18" i="1" s="1"/>
  <c r="BC20" i="1"/>
  <c r="BB20" i="1" s="1"/>
  <c r="BC24" i="1"/>
  <c r="BB24" i="1" s="1"/>
  <c r="BC26" i="1"/>
  <c r="BB26" i="1" s="1"/>
  <c r="BC28" i="1"/>
  <c r="BB28" i="1" s="1"/>
  <c r="BC30" i="1"/>
  <c r="BB30" i="1" s="1"/>
  <c r="BC34" i="1"/>
  <c r="BB34" i="1" s="1"/>
  <c r="BC36" i="1"/>
  <c r="BB36" i="1" s="1"/>
  <c r="BC38" i="1"/>
  <c r="BB38" i="1" s="1"/>
  <c r="BC42" i="1"/>
  <c r="BB42" i="1" s="1"/>
  <c r="BC44" i="1"/>
  <c r="BB44" i="1" s="1"/>
  <c r="BC46" i="1"/>
  <c r="BB46" i="1" s="1"/>
  <c r="BC48" i="1"/>
  <c r="BB48" i="1" s="1"/>
  <c r="BC52" i="1"/>
  <c r="BB52" i="1" s="1"/>
  <c r="BC54" i="1"/>
  <c r="BB54" i="1" s="1"/>
  <c r="BC56" i="1"/>
  <c r="BB56" i="1" s="1"/>
  <c r="BC60" i="1"/>
  <c r="BB60" i="1" s="1"/>
  <c r="BC66" i="1"/>
  <c r="BB66" i="1" s="1"/>
  <c r="BC70" i="1"/>
  <c r="BB70" i="1" s="1"/>
  <c r="BC72" i="1"/>
  <c r="BB72" i="1" s="1"/>
  <c r="BC76" i="1"/>
  <c r="BB76" i="1" s="1"/>
  <c r="BC78" i="1"/>
  <c r="BB78" i="1" s="1"/>
  <c r="BC80" i="1"/>
  <c r="BB80" i="1" s="1"/>
  <c r="BC10" i="1"/>
  <c r="BB10" i="1" s="1"/>
  <c r="BB382" i="2"/>
  <c r="BB383" i="2"/>
  <c r="BB384" i="2"/>
  <c r="BB385" i="2"/>
  <c r="BB386" i="2"/>
  <c r="BB387" i="2"/>
  <c r="BB388" i="2"/>
  <c r="BB389" i="2"/>
  <c r="BB390" i="2"/>
  <c r="BB391" i="2"/>
  <c r="BB392" i="2"/>
  <c r="BB393" i="2"/>
  <c r="BB394" i="2"/>
  <c r="BB395" i="2"/>
  <c r="BB396" i="2"/>
  <c r="BB399" i="2"/>
  <c r="BB401" i="2"/>
  <c r="BB403" i="2"/>
  <c r="BB381" i="2"/>
  <c r="BB380" i="2"/>
  <c r="BB379" i="2"/>
  <c r="BB378" i="2"/>
  <c r="BB377" i="2"/>
  <c r="BB376" i="2"/>
  <c r="BB375" i="2"/>
  <c r="BB374" i="2"/>
  <c r="BB372" i="2"/>
  <c r="BB370" i="2"/>
  <c r="BB358" i="2"/>
  <c r="BB360" i="2"/>
  <c r="BB362" i="2"/>
  <c r="BB366" i="2"/>
  <c r="BB367" i="2"/>
  <c r="BB356" i="2"/>
  <c r="BB336" i="2"/>
  <c r="BB337" i="2"/>
  <c r="BB338" i="2"/>
  <c r="BB340" i="2"/>
  <c r="BB342" i="2"/>
  <c r="BB344" i="2"/>
  <c r="BB346" i="2"/>
  <c r="BB349" i="2"/>
  <c r="BB350" i="2"/>
  <c r="BB352" i="2"/>
  <c r="BB353" i="2"/>
  <c r="BB334" i="2"/>
  <c r="BB268" i="2"/>
  <c r="BB270" i="2"/>
  <c r="BB271" i="2"/>
  <c r="BB272" i="2"/>
  <c r="BB273" i="2"/>
  <c r="BB274" i="2"/>
  <c r="BB276" i="2"/>
  <c r="BA276" i="2" s="1"/>
  <c r="BB278" i="2"/>
  <c r="BB280" i="2"/>
  <c r="BB282" i="2"/>
  <c r="BB284" i="2"/>
  <c r="BB286" i="2"/>
  <c r="BB288" i="2"/>
  <c r="BB290" i="2"/>
  <c r="BB292" i="2"/>
  <c r="BB294" i="2"/>
  <c r="BB296" i="2"/>
  <c r="BB297" i="2"/>
  <c r="BB298" i="2"/>
  <c r="BB300" i="2"/>
  <c r="BB302" i="2"/>
  <c r="BB304" i="2"/>
  <c r="BB306" i="2"/>
  <c r="BB308" i="2"/>
  <c r="BB310" i="2"/>
  <c r="BB312" i="2"/>
  <c r="BB314" i="2"/>
  <c r="BB316" i="2"/>
  <c r="BB320" i="2"/>
  <c r="BB322" i="2"/>
  <c r="BB324" i="2"/>
  <c r="BB326" i="2"/>
  <c r="BB329" i="2"/>
  <c r="BB330" i="2"/>
  <c r="BB266" i="2"/>
  <c r="BB204" i="2"/>
  <c r="BB206" i="2"/>
  <c r="BB208" i="2"/>
  <c r="BB210" i="2"/>
  <c r="BB212" i="2"/>
  <c r="BB214" i="2"/>
  <c r="BB216" i="2"/>
  <c r="BB218" i="2"/>
  <c r="BB220" i="2"/>
  <c r="BB222" i="2"/>
  <c r="BB224" i="2"/>
  <c r="BB226" i="2"/>
  <c r="BB228" i="2"/>
  <c r="BB230" i="2"/>
  <c r="BB232" i="2"/>
  <c r="BB234" i="2"/>
  <c r="BB236" i="2"/>
  <c r="BB238" i="2"/>
  <c r="BB240" i="2"/>
  <c r="BB242" i="2"/>
  <c r="BB244" i="2"/>
  <c r="BB246" i="2"/>
  <c r="BB248" i="2"/>
  <c r="BB249" i="2"/>
  <c r="BB250" i="2"/>
  <c r="BB252" i="2"/>
  <c r="BB254" i="2"/>
  <c r="BB256" i="2"/>
  <c r="BB258" i="2"/>
  <c r="BB260" i="2"/>
  <c r="BB202" i="2"/>
  <c r="BB128" i="2"/>
  <c r="BB130" i="2"/>
  <c r="BB132" i="2"/>
  <c r="BB134" i="2"/>
  <c r="BB136" i="2"/>
  <c r="BB138" i="2"/>
  <c r="BB140" i="2"/>
  <c r="BB142" i="2"/>
  <c r="BB144" i="2"/>
  <c r="BB146" i="2"/>
  <c r="BB148" i="2"/>
  <c r="BB150" i="2"/>
  <c r="BB152" i="2"/>
  <c r="BB154" i="2"/>
  <c r="BB156" i="2"/>
  <c r="BB158" i="2"/>
  <c r="BB160" i="2"/>
  <c r="BB162" i="2"/>
  <c r="BB164" i="2"/>
  <c r="BB166" i="2"/>
  <c r="BB168" i="2"/>
  <c r="BB170" i="2"/>
  <c r="BB172" i="2"/>
  <c r="BB174" i="2"/>
  <c r="BB176" i="2"/>
  <c r="BB178" i="2"/>
  <c r="BB180" i="2"/>
  <c r="BB182" i="2"/>
  <c r="BB184" i="2"/>
  <c r="BB186" i="2"/>
  <c r="BB188" i="2"/>
  <c r="BB190" i="2"/>
  <c r="BB192" i="2"/>
  <c r="BB194" i="2"/>
  <c r="BB196" i="2"/>
  <c r="BB198" i="2"/>
  <c r="BB126" i="2"/>
  <c r="BB124" i="2"/>
  <c r="BB122" i="2"/>
  <c r="BB120" i="2"/>
  <c r="BB118" i="2"/>
  <c r="BB117" i="2"/>
  <c r="BB116" i="2"/>
  <c r="BB114" i="2"/>
  <c r="BB112" i="2"/>
  <c r="BB110" i="2"/>
  <c r="BB109" i="2"/>
  <c r="BB108" i="2"/>
  <c r="BB106" i="2"/>
  <c r="BB104" i="2"/>
  <c r="BB102" i="2"/>
  <c r="BB100" i="2"/>
  <c r="BB98" i="2"/>
  <c r="BB66" i="2"/>
  <c r="BB68" i="2"/>
  <c r="BB70" i="2"/>
  <c r="BB72" i="2"/>
  <c r="BB74" i="2"/>
  <c r="BB76" i="2"/>
  <c r="BB79" i="2"/>
  <c r="BB80" i="2"/>
  <c r="BB81" i="2"/>
  <c r="BB82" i="2"/>
  <c r="BB84" i="2"/>
  <c r="BB88" i="2"/>
  <c r="BB90" i="2"/>
  <c r="BB92" i="2"/>
  <c r="BB64" i="2"/>
  <c r="BB26" i="2"/>
  <c r="BB24" i="2"/>
  <c r="BB22" i="2"/>
  <c r="BB12" i="2"/>
  <c r="BB15" i="2"/>
  <c r="BB16" i="2"/>
  <c r="BB17" i="2"/>
  <c r="BB19" i="2"/>
  <c r="BC97" i="2"/>
  <c r="BB97" i="2" s="1"/>
  <c r="BB96" i="2"/>
  <c r="BC201" i="2"/>
  <c r="BB201" i="2" s="1"/>
  <c r="BC200" i="2"/>
  <c r="BB200" i="2" s="1"/>
  <c r="BC265" i="2"/>
  <c r="BB265" i="2" s="1"/>
  <c r="BC333" i="2"/>
  <c r="BB333" i="2" s="1"/>
  <c r="BC332" i="2"/>
  <c r="BC59" i="3" s="1"/>
  <c r="BC405" i="2"/>
  <c r="BC66" i="3" s="1"/>
  <c r="BC404" i="2"/>
  <c r="BC65" i="3" s="1"/>
  <c r="BB65" i="3" s="1"/>
  <c r="BC355" i="2"/>
  <c r="BB355" i="2" s="1"/>
  <c r="BC354" i="2"/>
  <c r="BB354" i="2" s="1"/>
  <c r="BC369" i="2"/>
  <c r="BC64" i="3" s="1"/>
  <c r="BC368" i="2"/>
  <c r="BC63" i="3" s="1"/>
  <c r="BB62" i="2"/>
  <c r="BC21" i="2"/>
  <c r="BB21" i="2" s="1"/>
  <c r="BC20" i="2"/>
  <c r="BC49" i="3" s="1"/>
  <c r="BB406" i="2"/>
  <c r="BD96" i="1"/>
  <c r="BC96" i="1" s="1"/>
  <c r="BB96" i="1" s="1"/>
  <c r="BD91" i="1"/>
  <c r="BB91" i="1" s="1"/>
  <c r="BD88" i="1"/>
  <c r="BD87" i="1"/>
  <c r="BB87" i="1" s="1"/>
  <c r="BD86" i="1"/>
  <c r="BD85" i="1"/>
  <c r="BD89" i="1"/>
  <c r="BB89" i="1" s="1"/>
  <c r="BD90" i="1"/>
  <c r="BD92" i="1"/>
  <c r="BC92" i="1" s="1"/>
  <c r="BB92" i="1" s="1"/>
  <c r="BD95" i="1"/>
  <c r="BB95" i="1" s="1"/>
  <c r="BD94" i="1"/>
  <c r="BC26" i="3" l="1"/>
  <c r="BB26" i="3" s="1"/>
  <c r="BC32" i="1"/>
  <c r="BB32" i="1" s="1"/>
  <c r="BC86" i="1"/>
  <c r="BB86" i="1" s="1"/>
  <c r="BC22" i="1"/>
  <c r="BB22" i="1" s="1"/>
  <c r="BC14" i="3"/>
  <c r="BB14" i="3" s="1"/>
  <c r="BC22" i="3"/>
  <c r="BB22" i="3" s="1"/>
  <c r="BC20" i="3"/>
  <c r="BB20" i="3" s="1"/>
  <c r="BC94" i="1"/>
  <c r="BB94" i="1" s="1"/>
  <c r="BC88" i="1"/>
  <c r="BB88" i="1" s="1"/>
  <c r="BC40" i="1"/>
  <c r="BB40" i="1" s="1"/>
  <c r="BC90" i="1"/>
  <c r="BB90" i="1" s="1"/>
  <c r="BC50" i="1"/>
  <c r="BB50" i="1" s="1"/>
  <c r="BC12" i="3"/>
  <c r="BD99" i="1"/>
  <c r="BB85" i="1"/>
  <c r="BC14" i="1"/>
  <c r="BB14" i="1" s="1"/>
  <c r="BD98" i="1"/>
  <c r="BC16" i="3"/>
  <c r="BB16" i="3" s="1"/>
  <c r="BC18" i="3"/>
  <c r="BB18" i="3" s="1"/>
  <c r="BC106" i="3"/>
  <c r="BB106" i="3" s="1"/>
  <c r="BC82" i="1"/>
  <c r="BB82" i="1" s="1"/>
  <c r="BC84" i="1"/>
  <c r="BB84" i="1" s="1"/>
  <c r="BC58" i="1"/>
  <c r="BB58" i="1" s="1"/>
  <c r="BC68" i="1"/>
  <c r="BB68" i="1" s="1"/>
  <c r="BC74" i="1"/>
  <c r="BB74" i="1" s="1"/>
  <c r="BD105" i="3"/>
  <c r="BB332" i="2"/>
  <c r="BB404" i="2"/>
  <c r="BB369" i="2"/>
  <c r="BB405" i="2"/>
  <c r="BC54" i="3"/>
  <c r="BD103" i="3"/>
  <c r="BB368" i="2"/>
  <c r="BC57" i="3"/>
  <c r="BC56" i="3"/>
  <c r="BC55" i="3"/>
  <c r="BC58" i="3"/>
  <c r="BC61" i="3"/>
  <c r="BC60" i="3"/>
  <c r="BC62" i="3"/>
  <c r="BC53" i="3"/>
  <c r="BC51" i="3"/>
  <c r="BC50" i="3"/>
  <c r="BB49" i="3" s="1"/>
  <c r="BB20" i="2"/>
  <c r="BC10" i="3"/>
  <c r="BC408" i="2"/>
  <c r="BB411" i="2"/>
  <c r="AI369" i="2"/>
  <c r="BD100" i="3" l="1"/>
  <c r="BC98" i="1"/>
  <c r="BB98" i="1" s="1"/>
  <c r="BB12" i="3"/>
  <c r="BD96" i="3"/>
  <c r="BD98" i="3"/>
  <c r="BD94" i="3"/>
  <c r="BD104" i="3"/>
  <c r="BC104" i="3" s="1"/>
  <c r="BB104" i="3" s="1"/>
  <c r="BD90" i="3"/>
  <c r="BB10" i="3"/>
  <c r="BD88" i="3"/>
  <c r="BC88" i="3" s="1"/>
  <c r="BB88" i="3" s="1"/>
  <c r="BD92" i="3"/>
  <c r="BD99" i="3"/>
  <c r="BD95" i="3"/>
  <c r="BD101" i="3"/>
  <c r="BC100" i="3" s="1"/>
  <c r="BB100" i="3" s="1"/>
  <c r="BD97" i="3"/>
  <c r="BC96" i="3" s="1"/>
  <c r="BB96" i="3" s="1"/>
  <c r="BD93" i="3"/>
  <c r="BD91" i="3"/>
  <c r="BB70" i="3"/>
  <c r="BD31" i="3"/>
  <c r="BB31" i="3" s="1"/>
  <c r="BC410" i="2"/>
  <c r="BB410" i="2" s="1"/>
  <c r="BB408" i="2"/>
  <c r="AO68" i="3"/>
  <c r="AP68" i="3"/>
  <c r="O52" i="3"/>
  <c r="AK52" i="3"/>
  <c r="N57" i="3"/>
  <c r="O58" i="3"/>
  <c r="V58" i="3"/>
  <c r="R61" i="3"/>
  <c r="R62" i="3"/>
  <c r="Y62" i="3"/>
  <c r="T66" i="3"/>
  <c r="AA66" i="3"/>
  <c r="H51" i="3"/>
  <c r="E49" i="3"/>
  <c r="AP67" i="3"/>
  <c r="E67" i="3"/>
  <c r="F67" i="3"/>
  <c r="G67" i="3"/>
  <c r="H67" i="3"/>
  <c r="I67" i="3"/>
  <c r="J67" i="3"/>
  <c r="K67" i="3"/>
  <c r="L67" i="3"/>
  <c r="M67" i="3"/>
  <c r="N67" i="3"/>
  <c r="O67" i="3"/>
  <c r="P67" i="3"/>
  <c r="Q67" i="3"/>
  <c r="R67" i="3"/>
  <c r="S67" i="3"/>
  <c r="T67" i="3"/>
  <c r="U67" i="3"/>
  <c r="V67" i="3"/>
  <c r="W67" i="3"/>
  <c r="X67" i="3"/>
  <c r="Y67" i="3"/>
  <c r="Z67" i="3"/>
  <c r="AA67" i="3"/>
  <c r="AB67" i="3"/>
  <c r="AC67" i="3"/>
  <c r="AD67" i="3"/>
  <c r="AE67" i="3"/>
  <c r="AF67" i="3"/>
  <c r="AG67" i="3"/>
  <c r="AH67" i="3"/>
  <c r="AI67" i="3"/>
  <c r="AJ67" i="3"/>
  <c r="AK67" i="3"/>
  <c r="AL67" i="3"/>
  <c r="AM67" i="3"/>
  <c r="AN67" i="3"/>
  <c r="AO67" i="3"/>
  <c r="O28" i="3"/>
  <c r="X28" i="3"/>
  <c r="AI28" i="3"/>
  <c r="AV89" i="3"/>
  <c r="AT89" i="3"/>
  <c r="AR89" i="3"/>
  <c r="AV88" i="3"/>
  <c r="AT88" i="3"/>
  <c r="AR88" i="3"/>
  <c r="F109" i="3"/>
  <c r="F108" i="3"/>
  <c r="AP109" i="3"/>
  <c r="AN109" i="3"/>
  <c r="AL109" i="3"/>
  <c r="AJ109" i="3"/>
  <c r="AH109" i="3"/>
  <c r="AF109" i="3"/>
  <c r="AD109" i="3"/>
  <c r="AB109" i="3"/>
  <c r="Z109" i="3"/>
  <c r="X109" i="3"/>
  <c r="V109" i="3"/>
  <c r="T109" i="3"/>
  <c r="R109" i="3"/>
  <c r="P109" i="3"/>
  <c r="N109" i="3"/>
  <c r="L109" i="3"/>
  <c r="J109" i="3"/>
  <c r="H109" i="3"/>
  <c r="AP108" i="3"/>
  <c r="AN108" i="3"/>
  <c r="AL108" i="3"/>
  <c r="AJ108" i="3"/>
  <c r="AH108" i="3"/>
  <c r="AF108" i="3"/>
  <c r="AD108" i="3"/>
  <c r="AB108" i="3"/>
  <c r="Z108" i="3"/>
  <c r="X108" i="3"/>
  <c r="V108" i="3"/>
  <c r="T108" i="3"/>
  <c r="R108" i="3"/>
  <c r="P108" i="3"/>
  <c r="N108" i="3"/>
  <c r="L108" i="3"/>
  <c r="J108" i="3"/>
  <c r="H108" i="3"/>
  <c r="AN68" i="3"/>
  <c r="AM68" i="3"/>
  <c r="AL68" i="3"/>
  <c r="AK68" i="3"/>
  <c r="AJ68" i="3"/>
  <c r="AI68" i="3"/>
  <c r="AH68" i="3"/>
  <c r="AG68" i="3"/>
  <c r="AF68" i="3"/>
  <c r="AE68" i="3"/>
  <c r="AD68" i="3"/>
  <c r="AC68" i="3"/>
  <c r="AB68" i="3"/>
  <c r="AA68" i="3"/>
  <c r="Z68" i="3"/>
  <c r="Y68" i="3"/>
  <c r="X68" i="3"/>
  <c r="W68" i="3"/>
  <c r="V68" i="3"/>
  <c r="U68" i="3"/>
  <c r="T68" i="3"/>
  <c r="S68" i="3"/>
  <c r="R68" i="3"/>
  <c r="Q68" i="3"/>
  <c r="P68" i="3"/>
  <c r="O68" i="3"/>
  <c r="N68" i="3"/>
  <c r="M68" i="3"/>
  <c r="L68" i="3"/>
  <c r="K68" i="3"/>
  <c r="J68" i="3"/>
  <c r="I68" i="3"/>
  <c r="H68" i="3"/>
  <c r="G68" i="3"/>
  <c r="F68" i="3"/>
  <c r="AR68" i="3" s="1"/>
  <c r="E68" i="3"/>
  <c r="AV49" i="1"/>
  <c r="AU49" i="1"/>
  <c r="AT49" i="1"/>
  <c r="AS49" i="1"/>
  <c r="AR49" i="1"/>
  <c r="AQ49" i="1"/>
  <c r="AV48" i="1"/>
  <c r="AU48" i="1"/>
  <c r="AT48" i="1"/>
  <c r="AS48" i="1"/>
  <c r="AR48" i="1"/>
  <c r="AQ48" i="1"/>
  <c r="BA48" i="1" s="1"/>
  <c r="AV47" i="1"/>
  <c r="AU47" i="1"/>
  <c r="AT47" i="1"/>
  <c r="AS47" i="1"/>
  <c r="AR47" i="1"/>
  <c r="AQ47" i="1"/>
  <c r="AV46" i="1"/>
  <c r="AU46" i="1"/>
  <c r="AT46" i="1"/>
  <c r="AS46" i="1"/>
  <c r="AR46" i="1"/>
  <c r="AQ46" i="1"/>
  <c r="BA46" i="1" s="1"/>
  <c r="AV45" i="1"/>
  <c r="AU45" i="1"/>
  <c r="AT45" i="1"/>
  <c r="AS45" i="1"/>
  <c r="AR45" i="1"/>
  <c r="AQ45" i="1"/>
  <c r="AV44" i="1"/>
  <c r="AU44" i="1"/>
  <c r="AT44" i="1"/>
  <c r="AS44" i="1"/>
  <c r="AR44" i="1"/>
  <c r="AQ44" i="1"/>
  <c r="BA44" i="1" s="1"/>
  <c r="AV43" i="1"/>
  <c r="AU43" i="1"/>
  <c r="AT43" i="1"/>
  <c r="AS43" i="1"/>
  <c r="AR43" i="1"/>
  <c r="AQ43" i="1"/>
  <c r="AV42" i="1"/>
  <c r="AU42" i="1"/>
  <c r="AT42" i="1"/>
  <c r="AS42" i="1"/>
  <c r="AR42" i="1"/>
  <c r="AQ42" i="1"/>
  <c r="BA42" i="1" s="1"/>
  <c r="AQ30" i="1"/>
  <c r="BA30" i="1" s="1"/>
  <c r="AR30" i="1"/>
  <c r="AS30" i="1"/>
  <c r="AT30" i="1"/>
  <c r="AU30" i="1"/>
  <c r="AV30" i="1"/>
  <c r="AQ31" i="1"/>
  <c r="AR31" i="1"/>
  <c r="AS31" i="1"/>
  <c r="AT31" i="1"/>
  <c r="AU31" i="1"/>
  <c r="AV31" i="1"/>
  <c r="AV29" i="1"/>
  <c r="AU29" i="1"/>
  <c r="AT29" i="1"/>
  <c r="AS29" i="1"/>
  <c r="AR29" i="1"/>
  <c r="AQ29" i="1"/>
  <c r="AV28" i="1"/>
  <c r="AU28" i="1"/>
  <c r="AT28" i="1"/>
  <c r="AS28" i="1"/>
  <c r="AR28" i="1"/>
  <c r="AQ28" i="1"/>
  <c r="BA28" i="1" s="1"/>
  <c r="AV27" i="1"/>
  <c r="AU27" i="1"/>
  <c r="AT27" i="1"/>
  <c r="AS27" i="1"/>
  <c r="AR27" i="1"/>
  <c r="AQ27" i="1"/>
  <c r="AV26" i="1"/>
  <c r="AU26" i="1"/>
  <c r="AT26" i="1"/>
  <c r="AS26" i="1"/>
  <c r="AR26" i="1"/>
  <c r="AQ26" i="1"/>
  <c r="AV25" i="1"/>
  <c r="AU25" i="1"/>
  <c r="AT25" i="1"/>
  <c r="AS25" i="1"/>
  <c r="AR25" i="1"/>
  <c r="AQ25" i="1"/>
  <c r="AV24" i="1"/>
  <c r="AU24" i="1"/>
  <c r="AT24" i="1"/>
  <c r="AS24" i="1"/>
  <c r="AR24" i="1"/>
  <c r="AQ24" i="1"/>
  <c r="BA24" i="1" s="1"/>
  <c r="AV81" i="1"/>
  <c r="AU81" i="1"/>
  <c r="AT81" i="1"/>
  <c r="AS81" i="1"/>
  <c r="AR81" i="1"/>
  <c r="AQ81" i="1"/>
  <c r="AV80" i="1"/>
  <c r="AU80" i="1"/>
  <c r="AT80" i="1"/>
  <c r="AS80" i="1"/>
  <c r="AR80" i="1"/>
  <c r="AQ80" i="1"/>
  <c r="BA80" i="1" s="1"/>
  <c r="AV79" i="1"/>
  <c r="AU79" i="1"/>
  <c r="AT79" i="1"/>
  <c r="AS79" i="1"/>
  <c r="AR79" i="1"/>
  <c r="AQ79" i="1"/>
  <c r="AV78" i="1"/>
  <c r="AU78" i="1"/>
  <c r="AT78" i="1"/>
  <c r="AS78" i="1"/>
  <c r="AR78" i="1"/>
  <c r="AQ78" i="1"/>
  <c r="AV77" i="1"/>
  <c r="AU77" i="1"/>
  <c r="AT77" i="1"/>
  <c r="AS77" i="1"/>
  <c r="AR77" i="1"/>
  <c r="AQ77" i="1"/>
  <c r="AV76" i="1"/>
  <c r="AU76" i="1"/>
  <c r="AT76" i="1"/>
  <c r="AS76" i="1"/>
  <c r="AR76" i="1"/>
  <c r="AQ76" i="1"/>
  <c r="BA76" i="1" s="1"/>
  <c r="AV57" i="1"/>
  <c r="AU57" i="1"/>
  <c r="AT57" i="1"/>
  <c r="AS57" i="1"/>
  <c r="AR57" i="1"/>
  <c r="AQ57" i="1"/>
  <c r="AV56" i="1"/>
  <c r="AU56" i="1"/>
  <c r="AT56" i="1"/>
  <c r="AS56" i="1"/>
  <c r="AR56" i="1"/>
  <c r="AQ56" i="1"/>
  <c r="BA56" i="1" s="1"/>
  <c r="AV55" i="1"/>
  <c r="AU55" i="1"/>
  <c r="AT55" i="1"/>
  <c r="AS55" i="1"/>
  <c r="AR55" i="1"/>
  <c r="AQ55" i="1"/>
  <c r="AV54" i="1"/>
  <c r="AU54" i="1"/>
  <c r="AT54" i="1"/>
  <c r="AS54" i="1"/>
  <c r="AR54" i="1"/>
  <c r="AQ54" i="1"/>
  <c r="AV53" i="1"/>
  <c r="AU53" i="1"/>
  <c r="AT53" i="1"/>
  <c r="AS53" i="1"/>
  <c r="AR53" i="1"/>
  <c r="AQ53" i="1"/>
  <c r="AV52" i="1"/>
  <c r="AU52" i="1"/>
  <c r="AT52" i="1"/>
  <c r="AS52" i="1"/>
  <c r="AR52" i="1"/>
  <c r="AQ52" i="1"/>
  <c r="BA52" i="1" s="1"/>
  <c r="AV39" i="1"/>
  <c r="AU39" i="1"/>
  <c r="AT39" i="1"/>
  <c r="AS39" i="1"/>
  <c r="AR39" i="1"/>
  <c r="AQ39" i="1"/>
  <c r="AV38" i="1"/>
  <c r="AU38" i="1"/>
  <c r="AT38" i="1"/>
  <c r="AS38" i="1"/>
  <c r="AR38" i="1"/>
  <c r="AQ38" i="1"/>
  <c r="BA38" i="1" s="1"/>
  <c r="AV37" i="1"/>
  <c r="AU37" i="1"/>
  <c r="AT37" i="1"/>
  <c r="AS37" i="1"/>
  <c r="AR37" i="1"/>
  <c r="AQ37" i="1"/>
  <c r="AV36" i="1"/>
  <c r="AU36" i="1"/>
  <c r="AT36" i="1"/>
  <c r="AS36" i="1"/>
  <c r="AR36" i="1"/>
  <c r="AQ36" i="1"/>
  <c r="BA36" i="1" s="1"/>
  <c r="AV35" i="1"/>
  <c r="AU35" i="1"/>
  <c r="AT35" i="1"/>
  <c r="AS35" i="1"/>
  <c r="AR35" i="1"/>
  <c r="AQ35" i="1"/>
  <c r="AV34" i="1"/>
  <c r="AU34" i="1"/>
  <c r="AT34" i="1"/>
  <c r="AS34" i="1"/>
  <c r="AR34" i="1"/>
  <c r="AQ34" i="1"/>
  <c r="BA34" i="1" s="1"/>
  <c r="AQ20" i="1"/>
  <c r="BA20" i="1" s="1"/>
  <c r="AR20" i="1"/>
  <c r="AS20" i="1"/>
  <c r="AT20" i="1"/>
  <c r="AU20" i="1"/>
  <c r="AV20" i="1"/>
  <c r="AQ21" i="1"/>
  <c r="AR21" i="1"/>
  <c r="AS21" i="1"/>
  <c r="AT21" i="1"/>
  <c r="AU21" i="1"/>
  <c r="AV21" i="1"/>
  <c r="AV19" i="1"/>
  <c r="AU19" i="1"/>
  <c r="AT19" i="1"/>
  <c r="AS19" i="1"/>
  <c r="AR19" i="1"/>
  <c r="AQ19" i="1"/>
  <c r="AV18" i="1"/>
  <c r="AU18" i="1"/>
  <c r="AT18" i="1"/>
  <c r="AS18" i="1"/>
  <c r="AR18" i="1"/>
  <c r="AQ18" i="1"/>
  <c r="BA18" i="1" s="1"/>
  <c r="AV17" i="1"/>
  <c r="AU17" i="1"/>
  <c r="AT17" i="1"/>
  <c r="AS17" i="1"/>
  <c r="AR17" i="1"/>
  <c r="AQ17" i="1"/>
  <c r="AV16" i="1"/>
  <c r="AU16" i="1"/>
  <c r="AT16" i="1"/>
  <c r="AS16" i="1"/>
  <c r="AR16" i="1"/>
  <c r="AQ16" i="1"/>
  <c r="BA16" i="1" s="1"/>
  <c r="AV67" i="1"/>
  <c r="AU67" i="1"/>
  <c r="AT67" i="1"/>
  <c r="AS67" i="1"/>
  <c r="AR67" i="1"/>
  <c r="AQ67" i="1"/>
  <c r="AV66" i="1"/>
  <c r="AU66" i="1"/>
  <c r="AT66" i="1"/>
  <c r="AS66" i="1"/>
  <c r="AR66" i="1"/>
  <c r="AQ66" i="1"/>
  <c r="BA66" i="1" s="1"/>
  <c r="AV61" i="1"/>
  <c r="AU61" i="1"/>
  <c r="AT61" i="1"/>
  <c r="AS61" i="1"/>
  <c r="AR61" i="1"/>
  <c r="AQ61" i="1"/>
  <c r="AV60" i="1"/>
  <c r="AU60" i="1"/>
  <c r="AT60" i="1"/>
  <c r="AS60" i="1"/>
  <c r="AR60" i="1"/>
  <c r="AQ60" i="1"/>
  <c r="BA60" i="1" s="1"/>
  <c r="AV73" i="1"/>
  <c r="AU73" i="1"/>
  <c r="AT73" i="1"/>
  <c r="AS73" i="1"/>
  <c r="AR73" i="1"/>
  <c r="AQ73" i="1"/>
  <c r="AV72" i="1"/>
  <c r="AU72" i="1"/>
  <c r="AT72" i="1"/>
  <c r="AS72" i="1"/>
  <c r="AR72" i="1"/>
  <c r="AQ72" i="1"/>
  <c r="BA72" i="1" s="1"/>
  <c r="AV71" i="1"/>
  <c r="AU71" i="1"/>
  <c r="AT71" i="1"/>
  <c r="AS71" i="1"/>
  <c r="AR71" i="1"/>
  <c r="AQ71" i="1"/>
  <c r="AV70" i="1"/>
  <c r="AU70" i="1"/>
  <c r="AT70" i="1"/>
  <c r="AS70" i="1"/>
  <c r="AR70" i="1"/>
  <c r="AQ70" i="1"/>
  <c r="BA70" i="1" s="1"/>
  <c r="AQ12" i="1"/>
  <c r="BA12" i="1" s="1"/>
  <c r="AR12" i="1"/>
  <c r="AS12" i="1"/>
  <c r="AT12" i="1"/>
  <c r="AU12" i="1"/>
  <c r="AV12" i="1"/>
  <c r="AQ13" i="1"/>
  <c r="AR13" i="1"/>
  <c r="AS13" i="1"/>
  <c r="AT13" i="1"/>
  <c r="AU13" i="1"/>
  <c r="AV13" i="1"/>
  <c r="AU10" i="1"/>
  <c r="AV10" i="1"/>
  <c r="AU11" i="1"/>
  <c r="AV11" i="1"/>
  <c r="AT11" i="1"/>
  <c r="AT10" i="1"/>
  <c r="AS11" i="1"/>
  <c r="AS10" i="1"/>
  <c r="AR10" i="1"/>
  <c r="AQ11" i="1"/>
  <c r="AR11" i="1"/>
  <c r="E14" i="1"/>
  <c r="AP33" i="1"/>
  <c r="AO33" i="1"/>
  <c r="AN33" i="1"/>
  <c r="AM33" i="1"/>
  <c r="AM15" i="3" s="1"/>
  <c r="AL33" i="1"/>
  <c r="AK33" i="1"/>
  <c r="AK15" i="3" s="1"/>
  <c r="AJ33" i="1"/>
  <c r="AI33" i="1"/>
  <c r="AI15" i="3" s="1"/>
  <c r="AH33" i="1"/>
  <c r="AG33" i="1"/>
  <c r="AG15" i="3" s="1"/>
  <c r="AF33" i="1"/>
  <c r="AE33" i="1"/>
  <c r="AE15" i="3" s="1"/>
  <c r="AD33" i="1"/>
  <c r="AC33" i="1"/>
  <c r="AC15" i="3" s="1"/>
  <c r="AB33" i="1"/>
  <c r="AA33" i="1"/>
  <c r="AA15" i="3" s="1"/>
  <c r="Z33" i="1"/>
  <c r="Y33" i="1"/>
  <c r="Y15" i="3" s="1"/>
  <c r="X33" i="1"/>
  <c r="W33" i="1"/>
  <c r="W15" i="3" s="1"/>
  <c r="V33" i="1"/>
  <c r="U33" i="1"/>
  <c r="U15" i="3" s="1"/>
  <c r="T33" i="1"/>
  <c r="S33" i="1"/>
  <c r="S15" i="3" s="1"/>
  <c r="R33" i="1"/>
  <c r="Q33" i="1"/>
  <c r="Q15" i="3" s="1"/>
  <c r="P33" i="1"/>
  <c r="O33" i="1"/>
  <c r="O15" i="3" s="1"/>
  <c r="N33" i="1"/>
  <c r="M33" i="1"/>
  <c r="M15" i="3" s="1"/>
  <c r="L33" i="1"/>
  <c r="K33" i="1"/>
  <c r="K15" i="3" s="1"/>
  <c r="J33" i="1"/>
  <c r="I33" i="1"/>
  <c r="I15" i="3" s="1"/>
  <c r="H33" i="1"/>
  <c r="G33" i="1"/>
  <c r="G15" i="3" s="1"/>
  <c r="F33" i="1"/>
  <c r="E33" i="1"/>
  <c r="E15" i="3" s="1"/>
  <c r="AP32" i="1"/>
  <c r="AO32" i="1"/>
  <c r="AO14" i="3" s="1"/>
  <c r="AN32" i="1"/>
  <c r="AM32" i="1"/>
  <c r="AM14" i="3" s="1"/>
  <c r="AL32" i="1"/>
  <c r="AK32" i="1"/>
  <c r="AK14" i="3" s="1"/>
  <c r="AJ32" i="1"/>
  <c r="AI32" i="1"/>
  <c r="AI14" i="3" s="1"/>
  <c r="AH32" i="1"/>
  <c r="AG32" i="1"/>
  <c r="AG14" i="3" s="1"/>
  <c r="AF32" i="1"/>
  <c r="AE32" i="1"/>
  <c r="AE14" i="3" s="1"/>
  <c r="AD32" i="1"/>
  <c r="AC32" i="1"/>
  <c r="AC14" i="3" s="1"/>
  <c r="AB32" i="1"/>
  <c r="AA32" i="1"/>
  <c r="AA14" i="3" s="1"/>
  <c r="Z32" i="1"/>
  <c r="Y32" i="1"/>
  <c r="Y14" i="3" s="1"/>
  <c r="X32" i="1"/>
  <c r="W32" i="1"/>
  <c r="W14" i="3" s="1"/>
  <c r="V32" i="1"/>
  <c r="U32" i="1"/>
  <c r="U14" i="3" s="1"/>
  <c r="T32" i="1"/>
  <c r="S32" i="1"/>
  <c r="S14" i="3" s="1"/>
  <c r="R32" i="1"/>
  <c r="Q32" i="1"/>
  <c r="Q14" i="3" s="1"/>
  <c r="P32" i="1"/>
  <c r="O32" i="1"/>
  <c r="O14" i="3" s="1"/>
  <c r="N32" i="1"/>
  <c r="M32" i="1"/>
  <c r="M14" i="3" s="1"/>
  <c r="L32" i="1"/>
  <c r="K32" i="1"/>
  <c r="K14" i="3" s="1"/>
  <c r="J32" i="1"/>
  <c r="I32" i="1"/>
  <c r="I14" i="3" s="1"/>
  <c r="H32" i="1"/>
  <c r="G32" i="1"/>
  <c r="G14" i="3" s="1"/>
  <c r="F32" i="1"/>
  <c r="E32" i="1"/>
  <c r="E14" i="3" s="1"/>
  <c r="K50" i="1"/>
  <c r="L50" i="1"/>
  <c r="L18" i="3" s="1"/>
  <c r="M50" i="1"/>
  <c r="N50" i="1"/>
  <c r="N18" i="3" s="1"/>
  <c r="O50" i="1"/>
  <c r="P50" i="1"/>
  <c r="P18" i="3" s="1"/>
  <c r="Q50" i="1"/>
  <c r="R50" i="1"/>
  <c r="R18" i="3" s="1"/>
  <c r="S50" i="1"/>
  <c r="T50" i="1"/>
  <c r="T18" i="3" s="1"/>
  <c r="U50" i="1"/>
  <c r="V50" i="1"/>
  <c r="V18" i="3" s="1"/>
  <c r="W50" i="1"/>
  <c r="X50" i="1"/>
  <c r="X18" i="3" s="1"/>
  <c r="Y50" i="1"/>
  <c r="Z50" i="1"/>
  <c r="Z18" i="3" s="1"/>
  <c r="AA50" i="1"/>
  <c r="AB50" i="1"/>
  <c r="AB18" i="3" s="1"/>
  <c r="AC50" i="1"/>
  <c r="AD50" i="1"/>
  <c r="AD18" i="3" s="1"/>
  <c r="AE50" i="1"/>
  <c r="AF50" i="1"/>
  <c r="AF18" i="3" s="1"/>
  <c r="AG50" i="1"/>
  <c r="AH50" i="1"/>
  <c r="AH18" i="3" s="1"/>
  <c r="AI50" i="1"/>
  <c r="AJ50" i="1"/>
  <c r="AJ18" i="3" s="1"/>
  <c r="AK50" i="1"/>
  <c r="AL50" i="1"/>
  <c r="AL18" i="3" s="1"/>
  <c r="AM50" i="1"/>
  <c r="AN50" i="1"/>
  <c r="AN18" i="3" s="1"/>
  <c r="AO50" i="1"/>
  <c r="AO18" i="3" s="1"/>
  <c r="AO96" i="3" s="1"/>
  <c r="AP50" i="1"/>
  <c r="AP18" i="3" s="1"/>
  <c r="K51" i="1"/>
  <c r="L51" i="1"/>
  <c r="L19" i="3" s="1"/>
  <c r="M51" i="1"/>
  <c r="N51" i="1"/>
  <c r="N19" i="3" s="1"/>
  <c r="O51" i="1"/>
  <c r="P51" i="1"/>
  <c r="P19" i="3" s="1"/>
  <c r="Q51" i="1"/>
  <c r="R51" i="1"/>
  <c r="R19" i="3" s="1"/>
  <c r="S51" i="1"/>
  <c r="T51" i="1"/>
  <c r="T19" i="3" s="1"/>
  <c r="U51" i="1"/>
  <c r="V51" i="1"/>
  <c r="V19" i="3" s="1"/>
  <c r="W51" i="1"/>
  <c r="X51" i="1"/>
  <c r="X19" i="3" s="1"/>
  <c r="Y51" i="1"/>
  <c r="Z51" i="1"/>
  <c r="Z19" i="3" s="1"/>
  <c r="AA51" i="1"/>
  <c r="AB51" i="1"/>
  <c r="AB19" i="3" s="1"/>
  <c r="AC51" i="1"/>
  <c r="AD51" i="1"/>
  <c r="AD19" i="3" s="1"/>
  <c r="AE51" i="1"/>
  <c r="AF51" i="1"/>
  <c r="AF19" i="3" s="1"/>
  <c r="AG51" i="1"/>
  <c r="AH51" i="1"/>
  <c r="AH19" i="3" s="1"/>
  <c r="AI51" i="1"/>
  <c r="AJ51" i="1"/>
  <c r="AJ19" i="3" s="1"/>
  <c r="AK51" i="1"/>
  <c r="AL51" i="1"/>
  <c r="AL19" i="3" s="1"/>
  <c r="AM51" i="1"/>
  <c r="AN51" i="1"/>
  <c r="AN19" i="3" s="1"/>
  <c r="AO51" i="1"/>
  <c r="AP51" i="1"/>
  <c r="AP19" i="3" s="1"/>
  <c r="G50" i="1"/>
  <c r="H50" i="1"/>
  <c r="H18" i="3" s="1"/>
  <c r="I50" i="1"/>
  <c r="J50" i="1"/>
  <c r="J18" i="3" s="1"/>
  <c r="G51" i="1"/>
  <c r="H51" i="1"/>
  <c r="H19" i="3" s="1"/>
  <c r="I51" i="1"/>
  <c r="J51" i="1"/>
  <c r="J19" i="3" s="1"/>
  <c r="F50" i="1"/>
  <c r="F18" i="3" s="1"/>
  <c r="F51" i="1"/>
  <c r="F19" i="3" s="1"/>
  <c r="E51" i="1"/>
  <c r="E50" i="1"/>
  <c r="E59" i="1"/>
  <c r="E21" i="3" s="1"/>
  <c r="E99" i="3" s="1"/>
  <c r="E58" i="1"/>
  <c r="AP59" i="1"/>
  <c r="AP21" i="3" s="1"/>
  <c r="AO59" i="1"/>
  <c r="AO21" i="3" s="1"/>
  <c r="AO99" i="3" s="1"/>
  <c r="AN59" i="1"/>
  <c r="AN21" i="3" s="1"/>
  <c r="AM59" i="1"/>
  <c r="AM21" i="3" s="1"/>
  <c r="AM99" i="3" s="1"/>
  <c r="AL59" i="1"/>
  <c r="AL21" i="3" s="1"/>
  <c r="AK59" i="1"/>
  <c r="AK21" i="3" s="1"/>
  <c r="AK99" i="3" s="1"/>
  <c r="AJ59" i="1"/>
  <c r="AJ21" i="3" s="1"/>
  <c r="AI59" i="1"/>
  <c r="AI21" i="3" s="1"/>
  <c r="AI99" i="3" s="1"/>
  <c r="AH59" i="1"/>
  <c r="AH21" i="3" s="1"/>
  <c r="AG59" i="1"/>
  <c r="AG21" i="3" s="1"/>
  <c r="AG99" i="3" s="1"/>
  <c r="AF59" i="1"/>
  <c r="AF21" i="3" s="1"/>
  <c r="AE59" i="1"/>
  <c r="AE21" i="3" s="1"/>
  <c r="AE99" i="3" s="1"/>
  <c r="AD59" i="1"/>
  <c r="AD21" i="3" s="1"/>
  <c r="AC59" i="1"/>
  <c r="AC21" i="3" s="1"/>
  <c r="AC99" i="3" s="1"/>
  <c r="AB59" i="1"/>
  <c r="AB21" i="3" s="1"/>
  <c r="AA59" i="1"/>
  <c r="AA21" i="3" s="1"/>
  <c r="AA99" i="3" s="1"/>
  <c r="Z59" i="1"/>
  <c r="Z21" i="3" s="1"/>
  <c r="Y59" i="1"/>
  <c r="Y21" i="3" s="1"/>
  <c r="Y99" i="3" s="1"/>
  <c r="X59" i="1"/>
  <c r="X21" i="3" s="1"/>
  <c r="W59" i="1"/>
  <c r="W21" i="3" s="1"/>
  <c r="W99" i="3" s="1"/>
  <c r="V59" i="1"/>
  <c r="V21" i="3" s="1"/>
  <c r="U59" i="1"/>
  <c r="U21" i="3" s="1"/>
  <c r="U99" i="3" s="1"/>
  <c r="T59" i="1"/>
  <c r="T21" i="3" s="1"/>
  <c r="S59" i="1"/>
  <c r="S21" i="3" s="1"/>
  <c r="S99" i="3" s="1"/>
  <c r="R59" i="1"/>
  <c r="R21" i="3" s="1"/>
  <c r="Q59" i="1"/>
  <c r="Q21" i="3" s="1"/>
  <c r="Q99" i="3" s="1"/>
  <c r="P59" i="1"/>
  <c r="P21" i="3" s="1"/>
  <c r="O59" i="1"/>
  <c r="O21" i="3" s="1"/>
  <c r="O99" i="3" s="1"/>
  <c r="N59" i="1"/>
  <c r="N21" i="3" s="1"/>
  <c r="M59" i="1"/>
  <c r="M21" i="3" s="1"/>
  <c r="M99" i="3" s="1"/>
  <c r="L59" i="1"/>
  <c r="L21" i="3" s="1"/>
  <c r="K59" i="1"/>
  <c r="K21" i="3" s="1"/>
  <c r="K99" i="3" s="1"/>
  <c r="J59" i="1"/>
  <c r="J21" i="3" s="1"/>
  <c r="I59" i="1"/>
  <c r="I21" i="3" s="1"/>
  <c r="I99" i="3" s="1"/>
  <c r="H59" i="1"/>
  <c r="H21" i="3" s="1"/>
  <c r="G59" i="1"/>
  <c r="G21" i="3" s="1"/>
  <c r="G99" i="3" s="1"/>
  <c r="F59" i="1"/>
  <c r="F21" i="3" s="1"/>
  <c r="AP58" i="1"/>
  <c r="AP20" i="3" s="1"/>
  <c r="AO58" i="1"/>
  <c r="AO20" i="3" s="1"/>
  <c r="AO98" i="3" s="1"/>
  <c r="AN58" i="1"/>
  <c r="AN20" i="3" s="1"/>
  <c r="AM58" i="1"/>
  <c r="AL58" i="1"/>
  <c r="AL20" i="3" s="1"/>
  <c r="AK58" i="1"/>
  <c r="AJ58" i="1"/>
  <c r="AJ20" i="3" s="1"/>
  <c r="AI58" i="1"/>
  <c r="AH58" i="1"/>
  <c r="AH20" i="3" s="1"/>
  <c r="AG58" i="1"/>
  <c r="AF58" i="1"/>
  <c r="AF20" i="3" s="1"/>
  <c r="AE58" i="1"/>
  <c r="AD58" i="1"/>
  <c r="AD20" i="3" s="1"/>
  <c r="AC58" i="1"/>
  <c r="AB58" i="1"/>
  <c r="AB20" i="3" s="1"/>
  <c r="AA58" i="1"/>
  <c r="Z58" i="1"/>
  <c r="Z20" i="3" s="1"/>
  <c r="Y58" i="1"/>
  <c r="X58" i="1"/>
  <c r="X20" i="3" s="1"/>
  <c r="W58" i="1"/>
  <c r="V58" i="1"/>
  <c r="V20" i="3" s="1"/>
  <c r="U58" i="1"/>
  <c r="T58" i="1"/>
  <c r="T20" i="3" s="1"/>
  <c r="S58" i="1"/>
  <c r="R58" i="1"/>
  <c r="R20" i="3" s="1"/>
  <c r="Q58" i="1"/>
  <c r="P58" i="1"/>
  <c r="P20" i="3" s="1"/>
  <c r="O58" i="1"/>
  <c r="N58" i="1"/>
  <c r="N20" i="3" s="1"/>
  <c r="M58" i="1"/>
  <c r="L58" i="1"/>
  <c r="L20" i="3" s="1"/>
  <c r="K58" i="1"/>
  <c r="J58" i="1"/>
  <c r="J20" i="3" s="1"/>
  <c r="I58" i="1"/>
  <c r="H58" i="1"/>
  <c r="H20" i="3" s="1"/>
  <c r="G58" i="1"/>
  <c r="F58" i="1"/>
  <c r="F20" i="3" s="1"/>
  <c r="AP23" i="1"/>
  <c r="AP13" i="3" s="1"/>
  <c r="AO23" i="1"/>
  <c r="AO13" i="3" s="1"/>
  <c r="AO91" i="3" s="1"/>
  <c r="AN23" i="1"/>
  <c r="AN13" i="3" s="1"/>
  <c r="AM23" i="1"/>
  <c r="AM13" i="3" s="1"/>
  <c r="AM91" i="3" s="1"/>
  <c r="AL23" i="1"/>
  <c r="AL13" i="3" s="1"/>
  <c r="AK23" i="1"/>
  <c r="AK13" i="3" s="1"/>
  <c r="AK91" i="3" s="1"/>
  <c r="AJ23" i="1"/>
  <c r="AJ13" i="3" s="1"/>
  <c r="AI23" i="1"/>
  <c r="AI13" i="3" s="1"/>
  <c r="AI91" i="3" s="1"/>
  <c r="AH23" i="1"/>
  <c r="AH13" i="3" s="1"/>
  <c r="AG23" i="1"/>
  <c r="AG13" i="3" s="1"/>
  <c r="AG91" i="3" s="1"/>
  <c r="AF23" i="1"/>
  <c r="AF13" i="3" s="1"/>
  <c r="AE23" i="1"/>
  <c r="AE13" i="3" s="1"/>
  <c r="AE91" i="3" s="1"/>
  <c r="AD23" i="1"/>
  <c r="AD13" i="3" s="1"/>
  <c r="AC23" i="1"/>
  <c r="AC13" i="3" s="1"/>
  <c r="AC91" i="3" s="1"/>
  <c r="AB23" i="1"/>
  <c r="AB13" i="3" s="1"/>
  <c r="AA23" i="1"/>
  <c r="AA13" i="3" s="1"/>
  <c r="AA91" i="3" s="1"/>
  <c r="Z23" i="1"/>
  <c r="Z13" i="3" s="1"/>
  <c r="Y23" i="1"/>
  <c r="Y13" i="3" s="1"/>
  <c r="Y91" i="3" s="1"/>
  <c r="X23" i="1"/>
  <c r="X13" i="3" s="1"/>
  <c r="W23" i="1"/>
  <c r="W13" i="3" s="1"/>
  <c r="W91" i="3" s="1"/>
  <c r="V23" i="1"/>
  <c r="V13" i="3" s="1"/>
  <c r="U23" i="1"/>
  <c r="U13" i="3" s="1"/>
  <c r="U91" i="3" s="1"/>
  <c r="T23" i="1"/>
  <c r="T13" i="3" s="1"/>
  <c r="S23" i="1"/>
  <c r="S13" i="3" s="1"/>
  <c r="S91" i="3" s="1"/>
  <c r="R23" i="1"/>
  <c r="R13" i="3" s="1"/>
  <c r="Q23" i="1"/>
  <c r="Q13" i="3" s="1"/>
  <c r="Q91" i="3" s="1"/>
  <c r="P23" i="1"/>
  <c r="P13" i="3" s="1"/>
  <c r="O23" i="1"/>
  <c r="O13" i="3" s="1"/>
  <c r="O91" i="3" s="1"/>
  <c r="N23" i="1"/>
  <c r="N13" i="3" s="1"/>
  <c r="M23" i="1"/>
  <c r="M13" i="3" s="1"/>
  <c r="M91" i="3" s="1"/>
  <c r="L23" i="1"/>
  <c r="L13" i="3" s="1"/>
  <c r="K23" i="1"/>
  <c r="K13" i="3" s="1"/>
  <c r="K91" i="3" s="1"/>
  <c r="J23" i="1"/>
  <c r="J13" i="3" s="1"/>
  <c r="I23" i="1"/>
  <c r="I13" i="3" s="1"/>
  <c r="I91" i="3" s="1"/>
  <c r="H23" i="1"/>
  <c r="H13" i="3" s="1"/>
  <c r="G23" i="1"/>
  <c r="G13" i="3" s="1"/>
  <c r="G91" i="3" s="1"/>
  <c r="F23" i="1"/>
  <c r="F13" i="3" s="1"/>
  <c r="E23" i="1"/>
  <c r="E13" i="3" s="1"/>
  <c r="E91" i="3" s="1"/>
  <c r="AP22" i="1"/>
  <c r="AP12" i="3" s="1"/>
  <c r="AO22" i="1"/>
  <c r="AO12" i="3" s="1"/>
  <c r="AO90" i="3" s="1"/>
  <c r="AN22" i="1"/>
  <c r="AN12" i="3" s="1"/>
  <c r="AM22" i="1"/>
  <c r="AM12" i="3" s="1"/>
  <c r="AM90" i="3" s="1"/>
  <c r="AL22" i="1"/>
  <c r="AL12" i="3" s="1"/>
  <c r="AK22" i="1"/>
  <c r="AK12" i="3" s="1"/>
  <c r="AK90" i="3" s="1"/>
  <c r="AJ22" i="1"/>
  <c r="AJ12" i="3" s="1"/>
  <c r="AI22" i="1"/>
  <c r="AI12" i="3" s="1"/>
  <c r="AI90" i="3" s="1"/>
  <c r="AH22" i="1"/>
  <c r="AH12" i="3" s="1"/>
  <c r="AG22" i="1"/>
  <c r="AG12" i="3" s="1"/>
  <c r="AG90" i="3" s="1"/>
  <c r="AF22" i="1"/>
  <c r="AF12" i="3" s="1"/>
  <c r="AE22" i="1"/>
  <c r="AE12" i="3" s="1"/>
  <c r="AE90" i="3" s="1"/>
  <c r="AD22" i="1"/>
  <c r="AD12" i="3" s="1"/>
  <c r="AC22" i="1"/>
  <c r="AC12" i="3" s="1"/>
  <c r="AC90" i="3" s="1"/>
  <c r="AB22" i="1"/>
  <c r="AB12" i="3" s="1"/>
  <c r="AA22" i="1"/>
  <c r="AA12" i="3" s="1"/>
  <c r="AA90" i="3" s="1"/>
  <c r="Z22" i="1"/>
  <c r="Z12" i="3" s="1"/>
  <c r="Y22" i="1"/>
  <c r="Y12" i="3" s="1"/>
  <c r="Y90" i="3" s="1"/>
  <c r="X22" i="1"/>
  <c r="X12" i="3" s="1"/>
  <c r="W22" i="1"/>
  <c r="W12" i="3" s="1"/>
  <c r="W90" i="3" s="1"/>
  <c r="V22" i="1"/>
  <c r="V12" i="3" s="1"/>
  <c r="U22" i="1"/>
  <c r="U12" i="3" s="1"/>
  <c r="U90" i="3" s="1"/>
  <c r="T22" i="1"/>
  <c r="T12" i="3" s="1"/>
  <c r="S22" i="1"/>
  <c r="S12" i="3" s="1"/>
  <c r="S90" i="3" s="1"/>
  <c r="R22" i="1"/>
  <c r="R12" i="3" s="1"/>
  <c r="Q22" i="1"/>
  <c r="Q12" i="3" s="1"/>
  <c r="Q90" i="3" s="1"/>
  <c r="P22" i="1"/>
  <c r="P12" i="3" s="1"/>
  <c r="O22" i="1"/>
  <c r="O12" i="3" s="1"/>
  <c r="O90" i="3" s="1"/>
  <c r="N22" i="1"/>
  <c r="N12" i="3" s="1"/>
  <c r="M22" i="1"/>
  <c r="M12" i="3" s="1"/>
  <c r="M90" i="3" s="1"/>
  <c r="L22" i="1"/>
  <c r="L12" i="3" s="1"/>
  <c r="K22" i="1"/>
  <c r="K12" i="3" s="1"/>
  <c r="K90" i="3" s="1"/>
  <c r="J22" i="1"/>
  <c r="J12" i="3" s="1"/>
  <c r="I22" i="1"/>
  <c r="I12" i="3" s="1"/>
  <c r="I90" i="3" s="1"/>
  <c r="AU90" i="3" s="1"/>
  <c r="H22" i="1"/>
  <c r="H12" i="3" s="1"/>
  <c r="G22" i="1"/>
  <c r="G12" i="3" s="1"/>
  <c r="G90" i="3" s="1"/>
  <c r="F22" i="1"/>
  <c r="F12" i="3" s="1"/>
  <c r="E22" i="1"/>
  <c r="E12" i="3" s="1"/>
  <c r="E90" i="3" s="1"/>
  <c r="AP41" i="1"/>
  <c r="AO41" i="1"/>
  <c r="AN41" i="1"/>
  <c r="AM41" i="1"/>
  <c r="AM17" i="3" s="1"/>
  <c r="AL41" i="1"/>
  <c r="AK41" i="1"/>
  <c r="AK17" i="3" s="1"/>
  <c r="AJ41" i="1"/>
  <c r="AI41" i="1"/>
  <c r="AI17" i="3" s="1"/>
  <c r="AH41" i="1"/>
  <c r="AG41" i="1"/>
  <c r="AG17" i="3" s="1"/>
  <c r="AF41" i="1"/>
  <c r="AE41" i="1"/>
  <c r="AE17" i="3" s="1"/>
  <c r="AD41" i="1"/>
  <c r="AC41" i="1"/>
  <c r="AC17" i="3" s="1"/>
  <c r="AB41" i="1"/>
  <c r="AA41" i="1"/>
  <c r="AA17" i="3" s="1"/>
  <c r="Z41" i="1"/>
  <c r="Y41" i="1"/>
  <c r="Y17" i="3" s="1"/>
  <c r="X41" i="1"/>
  <c r="W41" i="1"/>
  <c r="W17" i="3" s="1"/>
  <c r="V41" i="1"/>
  <c r="U41" i="1"/>
  <c r="U17" i="3" s="1"/>
  <c r="T41" i="1"/>
  <c r="S41" i="1"/>
  <c r="S17" i="3" s="1"/>
  <c r="R41" i="1"/>
  <c r="Q41" i="1"/>
  <c r="Q17" i="3" s="1"/>
  <c r="P41" i="1"/>
  <c r="O41" i="1"/>
  <c r="O17" i="3" s="1"/>
  <c r="N41" i="1"/>
  <c r="M41" i="1"/>
  <c r="M17" i="3" s="1"/>
  <c r="L41" i="1"/>
  <c r="K41" i="1"/>
  <c r="K17" i="3" s="1"/>
  <c r="J41" i="1"/>
  <c r="I41" i="1"/>
  <c r="I17" i="3" s="1"/>
  <c r="H41" i="1"/>
  <c r="G41" i="1"/>
  <c r="G17" i="3" s="1"/>
  <c r="F41" i="1"/>
  <c r="E41" i="1"/>
  <c r="E17" i="3" s="1"/>
  <c r="AP40" i="1"/>
  <c r="AO40" i="1"/>
  <c r="AO16" i="3" s="1"/>
  <c r="AN40" i="1"/>
  <c r="AM40" i="1"/>
  <c r="AM16" i="3" s="1"/>
  <c r="AL40" i="1"/>
  <c r="AK40" i="1"/>
  <c r="AK16" i="3" s="1"/>
  <c r="AJ40" i="1"/>
  <c r="AI40" i="1"/>
  <c r="AI16" i="3" s="1"/>
  <c r="AH40" i="1"/>
  <c r="AG40" i="1"/>
  <c r="AG16" i="3" s="1"/>
  <c r="AF40" i="1"/>
  <c r="AE40" i="1"/>
  <c r="AE16" i="3" s="1"/>
  <c r="AD40" i="1"/>
  <c r="AC40" i="1"/>
  <c r="AC16" i="3" s="1"/>
  <c r="AB40" i="1"/>
  <c r="AA40" i="1"/>
  <c r="AA16" i="3" s="1"/>
  <c r="Z40" i="1"/>
  <c r="Y40" i="1"/>
  <c r="Y16" i="3" s="1"/>
  <c r="X40" i="1"/>
  <c r="W40" i="1"/>
  <c r="W16" i="3" s="1"/>
  <c r="V40" i="1"/>
  <c r="U40" i="1"/>
  <c r="U16" i="3" s="1"/>
  <c r="T40" i="1"/>
  <c r="S40" i="1"/>
  <c r="S16" i="3" s="1"/>
  <c r="R40" i="1"/>
  <c r="Q40" i="1"/>
  <c r="Q16" i="3" s="1"/>
  <c r="P40" i="1"/>
  <c r="O40" i="1"/>
  <c r="O16" i="3" s="1"/>
  <c r="N40" i="1"/>
  <c r="M40" i="1"/>
  <c r="M16" i="3" s="1"/>
  <c r="L40" i="1"/>
  <c r="K40" i="1"/>
  <c r="K16" i="3" s="1"/>
  <c r="J40" i="1"/>
  <c r="I40" i="1"/>
  <c r="I16" i="3" s="1"/>
  <c r="H40" i="1"/>
  <c r="G40" i="1"/>
  <c r="G16" i="3" s="1"/>
  <c r="F40" i="1"/>
  <c r="E40" i="1"/>
  <c r="E16" i="3" s="1"/>
  <c r="AP15" i="1"/>
  <c r="AP11" i="3" s="1"/>
  <c r="AO15" i="1"/>
  <c r="AO11" i="3" s="1"/>
  <c r="AN15" i="1"/>
  <c r="AN11" i="3" s="1"/>
  <c r="AM15" i="1"/>
  <c r="AL15" i="1"/>
  <c r="AL11" i="3" s="1"/>
  <c r="AK15" i="1"/>
  <c r="AJ15" i="1"/>
  <c r="AJ11" i="3" s="1"/>
  <c r="AI15" i="1"/>
  <c r="AH15" i="1"/>
  <c r="AH11" i="3" s="1"/>
  <c r="AG15" i="1"/>
  <c r="AF15" i="1"/>
  <c r="AF11" i="3" s="1"/>
  <c r="AE15" i="1"/>
  <c r="AD15" i="1"/>
  <c r="AD11" i="3" s="1"/>
  <c r="AC15" i="1"/>
  <c r="AB15" i="1"/>
  <c r="AB11" i="3" s="1"/>
  <c r="AA15" i="1"/>
  <c r="Z15" i="1"/>
  <c r="Z11" i="3" s="1"/>
  <c r="Y15" i="1"/>
  <c r="X15" i="1"/>
  <c r="X11" i="3" s="1"/>
  <c r="W15" i="1"/>
  <c r="V15" i="1"/>
  <c r="V11" i="3" s="1"/>
  <c r="U15" i="1"/>
  <c r="T15" i="1"/>
  <c r="T11" i="3" s="1"/>
  <c r="S15" i="1"/>
  <c r="R15" i="1"/>
  <c r="R11" i="3" s="1"/>
  <c r="Q15" i="1"/>
  <c r="P15" i="1"/>
  <c r="P11" i="3" s="1"/>
  <c r="O15" i="1"/>
  <c r="N15" i="1"/>
  <c r="N11" i="3" s="1"/>
  <c r="M15" i="1"/>
  <c r="L15" i="1"/>
  <c r="L11" i="3" s="1"/>
  <c r="K15" i="1"/>
  <c r="J15" i="1"/>
  <c r="J11" i="3" s="1"/>
  <c r="I15" i="1"/>
  <c r="H15" i="1"/>
  <c r="H11" i="3" s="1"/>
  <c r="G15" i="1"/>
  <c r="F15" i="1"/>
  <c r="F11" i="3" s="1"/>
  <c r="E15" i="1"/>
  <c r="AP14" i="1"/>
  <c r="AP10" i="3" s="1"/>
  <c r="AO14" i="1"/>
  <c r="AN14" i="1"/>
  <c r="AN10" i="3" s="1"/>
  <c r="AM14" i="1"/>
  <c r="AL14" i="1"/>
  <c r="AL10" i="3" s="1"/>
  <c r="AK14" i="1"/>
  <c r="AJ14" i="1"/>
  <c r="AJ10" i="3" s="1"/>
  <c r="AI14" i="1"/>
  <c r="AH14" i="1"/>
  <c r="AH10" i="3" s="1"/>
  <c r="AG14" i="1"/>
  <c r="AF14" i="1"/>
  <c r="AF10" i="3" s="1"/>
  <c r="AE14" i="1"/>
  <c r="AD14" i="1"/>
  <c r="AD10" i="3" s="1"/>
  <c r="AC14" i="1"/>
  <c r="AB14" i="1"/>
  <c r="AB10" i="3" s="1"/>
  <c r="AA14" i="1"/>
  <c r="Z14" i="1"/>
  <c r="Z10" i="3" s="1"/>
  <c r="Y14" i="1"/>
  <c r="X14" i="1"/>
  <c r="X10" i="3" s="1"/>
  <c r="W14" i="1"/>
  <c r="V14" i="1"/>
  <c r="V10" i="3" s="1"/>
  <c r="U14" i="1"/>
  <c r="T14" i="1"/>
  <c r="T10" i="3" s="1"/>
  <c r="S14" i="1"/>
  <c r="R14" i="1"/>
  <c r="R10" i="3" s="1"/>
  <c r="Q14" i="1"/>
  <c r="P14" i="1"/>
  <c r="P10" i="3" s="1"/>
  <c r="O14" i="1"/>
  <c r="N14" i="1"/>
  <c r="N10" i="3" s="1"/>
  <c r="M14" i="1"/>
  <c r="L14" i="1"/>
  <c r="L10" i="3" s="1"/>
  <c r="K14" i="1"/>
  <c r="J14" i="1"/>
  <c r="J10" i="3" s="1"/>
  <c r="I14" i="1"/>
  <c r="H14" i="1"/>
  <c r="H10" i="3" s="1"/>
  <c r="G14" i="1"/>
  <c r="F14" i="1"/>
  <c r="F10" i="3" s="1"/>
  <c r="E68" i="1"/>
  <c r="E22" i="3" s="1"/>
  <c r="E100" i="3" s="1"/>
  <c r="AP69" i="1"/>
  <c r="AP23" i="3" s="1"/>
  <c r="AO69" i="1"/>
  <c r="AO23" i="3" s="1"/>
  <c r="AO101" i="3" s="1"/>
  <c r="AN69" i="1"/>
  <c r="AN23" i="3" s="1"/>
  <c r="AM69" i="1"/>
  <c r="AM23" i="3" s="1"/>
  <c r="AM101" i="3" s="1"/>
  <c r="AL69" i="1"/>
  <c r="AL23" i="3" s="1"/>
  <c r="AK69" i="1"/>
  <c r="AK23" i="3" s="1"/>
  <c r="AK101" i="3" s="1"/>
  <c r="AJ69" i="1"/>
  <c r="AJ23" i="3" s="1"/>
  <c r="AI69" i="1"/>
  <c r="AI23" i="3" s="1"/>
  <c r="AI101" i="3" s="1"/>
  <c r="AH69" i="1"/>
  <c r="AH23" i="3" s="1"/>
  <c r="AG69" i="1"/>
  <c r="AG23" i="3" s="1"/>
  <c r="AG101" i="3" s="1"/>
  <c r="AF69" i="1"/>
  <c r="AF23" i="3" s="1"/>
  <c r="AE69" i="1"/>
  <c r="AE23" i="3" s="1"/>
  <c r="AE101" i="3" s="1"/>
  <c r="AD69" i="1"/>
  <c r="AD23" i="3" s="1"/>
  <c r="AC69" i="1"/>
  <c r="AC23" i="3" s="1"/>
  <c r="AC101" i="3" s="1"/>
  <c r="AB69" i="1"/>
  <c r="AB23" i="3" s="1"/>
  <c r="AA69" i="1"/>
  <c r="AA23" i="3" s="1"/>
  <c r="AA101" i="3" s="1"/>
  <c r="Z69" i="1"/>
  <c r="Z23" i="3" s="1"/>
  <c r="Y69" i="1"/>
  <c r="Y23" i="3" s="1"/>
  <c r="Y101" i="3" s="1"/>
  <c r="X69" i="1"/>
  <c r="X23" i="3" s="1"/>
  <c r="W69" i="1"/>
  <c r="W23" i="3" s="1"/>
  <c r="W101" i="3" s="1"/>
  <c r="V69" i="1"/>
  <c r="V23" i="3" s="1"/>
  <c r="U69" i="1"/>
  <c r="U23" i="3" s="1"/>
  <c r="U101" i="3" s="1"/>
  <c r="T69" i="1"/>
  <c r="T23" i="3" s="1"/>
  <c r="S69" i="1"/>
  <c r="S23" i="3" s="1"/>
  <c r="S101" i="3" s="1"/>
  <c r="R69" i="1"/>
  <c r="R23" i="3" s="1"/>
  <c r="Q69" i="1"/>
  <c r="Q23" i="3" s="1"/>
  <c r="Q101" i="3" s="1"/>
  <c r="P69" i="1"/>
  <c r="P23" i="3" s="1"/>
  <c r="O69" i="1"/>
  <c r="O23" i="3" s="1"/>
  <c r="O101" i="3" s="1"/>
  <c r="N69" i="1"/>
  <c r="N23" i="3" s="1"/>
  <c r="M69" i="1"/>
  <c r="M23" i="3" s="1"/>
  <c r="M101" i="3" s="1"/>
  <c r="L69" i="1"/>
  <c r="L23" i="3" s="1"/>
  <c r="K69" i="1"/>
  <c r="K23" i="3" s="1"/>
  <c r="K101" i="3" s="1"/>
  <c r="J69" i="1"/>
  <c r="J23" i="3" s="1"/>
  <c r="I69" i="1"/>
  <c r="I23" i="3" s="1"/>
  <c r="I101" i="3" s="1"/>
  <c r="H69" i="1"/>
  <c r="H23" i="3" s="1"/>
  <c r="G69" i="1"/>
  <c r="G23" i="3" s="1"/>
  <c r="G101" i="3" s="1"/>
  <c r="F69" i="1"/>
  <c r="F23" i="3" s="1"/>
  <c r="E69" i="1"/>
  <c r="E23" i="3" s="1"/>
  <c r="E101" i="3" s="1"/>
  <c r="AP68" i="1"/>
  <c r="AP22" i="3" s="1"/>
  <c r="AO68" i="1"/>
  <c r="AO22" i="3" s="1"/>
  <c r="AO100" i="3" s="1"/>
  <c r="AN68" i="1"/>
  <c r="AN22" i="3" s="1"/>
  <c r="AM68" i="1"/>
  <c r="AM22" i="3" s="1"/>
  <c r="AM100" i="3" s="1"/>
  <c r="AL68" i="1"/>
  <c r="AL22" i="3" s="1"/>
  <c r="AK68" i="1"/>
  <c r="AK22" i="3" s="1"/>
  <c r="AK100" i="3" s="1"/>
  <c r="AJ68" i="1"/>
  <c r="AJ22" i="3" s="1"/>
  <c r="AI68" i="1"/>
  <c r="AI22" i="3" s="1"/>
  <c r="AI100" i="3" s="1"/>
  <c r="AH68" i="1"/>
  <c r="AH22" i="3" s="1"/>
  <c r="AG68" i="1"/>
  <c r="AG22" i="3" s="1"/>
  <c r="AG100" i="3" s="1"/>
  <c r="AF68" i="1"/>
  <c r="AF22" i="3" s="1"/>
  <c r="AE68" i="1"/>
  <c r="AE22" i="3" s="1"/>
  <c r="AE100" i="3" s="1"/>
  <c r="AD68" i="1"/>
  <c r="AD22" i="3" s="1"/>
  <c r="AC68" i="1"/>
  <c r="AC22" i="3" s="1"/>
  <c r="AC100" i="3" s="1"/>
  <c r="AB68" i="1"/>
  <c r="AB22" i="3" s="1"/>
  <c r="AA68" i="1"/>
  <c r="AA22" i="3" s="1"/>
  <c r="AA100" i="3" s="1"/>
  <c r="Z68" i="1"/>
  <c r="Z22" i="3" s="1"/>
  <c r="Y68" i="1"/>
  <c r="Y22" i="3" s="1"/>
  <c r="Y100" i="3" s="1"/>
  <c r="X68" i="1"/>
  <c r="X22" i="3" s="1"/>
  <c r="W68" i="1"/>
  <c r="W22" i="3" s="1"/>
  <c r="W100" i="3" s="1"/>
  <c r="V68" i="1"/>
  <c r="V22" i="3" s="1"/>
  <c r="U68" i="1"/>
  <c r="U22" i="3" s="1"/>
  <c r="U100" i="3" s="1"/>
  <c r="T68" i="1"/>
  <c r="T22" i="3" s="1"/>
  <c r="S68" i="1"/>
  <c r="S22" i="3" s="1"/>
  <c r="S100" i="3" s="1"/>
  <c r="R68" i="1"/>
  <c r="R22" i="3" s="1"/>
  <c r="Q68" i="1"/>
  <c r="Q22" i="3" s="1"/>
  <c r="Q100" i="3" s="1"/>
  <c r="P68" i="1"/>
  <c r="P22" i="3" s="1"/>
  <c r="O68" i="1"/>
  <c r="O22" i="3" s="1"/>
  <c r="O100" i="3" s="1"/>
  <c r="N68" i="1"/>
  <c r="N22" i="3" s="1"/>
  <c r="M68" i="1"/>
  <c r="M22" i="3" s="1"/>
  <c r="M100" i="3" s="1"/>
  <c r="L68" i="1"/>
  <c r="L22" i="3" s="1"/>
  <c r="K68" i="1"/>
  <c r="K22" i="3" s="1"/>
  <c r="K100" i="3" s="1"/>
  <c r="J68" i="1"/>
  <c r="J22" i="3" s="1"/>
  <c r="I68" i="1"/>
  <c r="I22" i="3" s="1"/>
  <c r="I100" i="3" s="1"/>
  <c r="H68" i="1"/>
  <c r="H22" i="3" s="1"/>
  <c r="G68" i="1"/>
  <c r="G22" i="3" s="1"/>
  <c r="G100" i="3" s="1"/>
  <c r="F68" i="1"/>
  <c r="F22" i="3" s="1"/>
  <c r="K74" i="1"/>
  <c r="K24" i="3" s="1"/>
  <c r="K102" i="3" s="1"/>
  <c r="L74" i="1"/>
  <c r="L24" i="3" s="1"/>
  <c r="M74" i="1"/>
  <c r="M24" i="3" s="1"/>
  <c r="M102" i="3" s="1"/>
  <c r="N74" i="1"/>
  <c r="N24" i="3" s="1"/>
  <c r="O74" i="1"/>
  <c r="O24" i="3" s="1"/>
  <c r="O102" i="3" s="1"/>
  <c r="P74" i="1"/>
  <c r="P24" i="3" s="1"/>
  <c r="Q74" i="1"/>
  <c r="Q24" i="3" s="1"/>
  <c r="Q102" i="3" s="1"/>
  <c r="R74" i="1"/>
  <c r="R24" i="3" s="1"/>
  <c r="S74" i="1"/>
  <c r="S24" i="3" s="1"/>
  <c r="S102" i="3" s="1"/>
  <c r="T74" i="1"/>
  <c r="T24" i="3" s="1"/>
  <c r="U74" i="1"/>
  <c r="U24" i="3" s="1"/>
  <c r="U102" i="3" s="1"/>
  <c r="V74" i="1"/>
  <c r="V24" i="3" s="1"/>
  <c r="W74" i="1"/>
  <c r="W24" i="3" s="1"/>
  <c r="W102" i="3" s="1"/>
  <c r="X74" i="1"/>
  <c r="X24" i="3" s="1"/>
  <c r="Y74" i="1"/>
  <c r="Y24" i="3" s="1"/>
  <c r="Y102" i="3" s="1"/>
  <c r="Z74" i="1"/>
  <c r="Z24" i="3" s="1"/>
  <c r="AA74" i="1"/>
  <c r="AA24" i="3" s="1"/>
  <c r="AA102" i="3" s="1"/>
  <c r="AB74" i="1"/>
  <c r="AB24" i="3" s="1"/>
  <c r="AC74" i="1"/>
  <c r="AC24" i="3" s="1"/>
  <c r="AC102" i="3" s="1"/>
  <c r="AD74" i="1"/>
  <c r="AD24" i="3" s="1"/>
  <c r="AE74" i="1"/>
  <c r="AE24" i="3" s="1"/>
  <c r="AE102" i="3" s="1"/>
  <c r="AF74" i="1"/>
  <c r="AF24" i="3" s="1"/>
  <c r="AG74" i="1"/>
  <c r="AG24" i="3" s="1"/>
  <c r="AG102" i="3" s="1"/>
  <c r="AH74" i="1"/>
  <c r="AH24" i="3" s="1"/>
  <c r="AI74" i="1"/>
  <c r="AI24" i="3" s="1"/>
  <c r="AI102" i="3" s="1"/>
  <c r="AJ74" i="1"/>
  <c r="AJ24" i="3" s="1"/>
  <c r="AK74" i="1"/>
  <c r="AK24" i="3" s="1"/>
  <c r="AK102" i="3" s="1"/>
  <c r="AL74" i="1"/>
  <c r="AL24" i="3" s="1"/>
  <c r="AM74" i="1"/>
  <c r="AM24" i="3" s="1"/>
  <c r="AM102" i="3" s="1"/>
  <c r="AN74" i="1"/>
  <c r="AN24" i="3" s="1"/>
  <c r="AO74" i="1"/>
  <c r="AO24" i="3" s="1"/>
  <c r="AO102" i="3" s="1"/>
  <c r="AP74" i="1"/>
  <c r="AP24" i="3" s="1"/>
  <c r="K75" i="1"/>
  <c r="K25" i="3" s="1"/>
  <c r="K103" i="3" s="1"/>
  <c r="L75" i="1"/>
  <c r="L25" i="3" s="1"/>
  <c r="M75" i="1"/>
  <c r="M25" i="3" s="1"/>
  <c r="M103" i="3" s="1"/>
  <c r="N75" i="1"/>
  <c r="N25" i="3" s="1"/>
  <c r="O75" i="1"/>
  <c r="O25" i="3" s="1"/>
  <c r="O103" i="3" s="1"/>
  <c r="P75" i="1"/>
  <c r="P25" i="3" s="1"/>
  <c r="Q75" i="1"/>
  <c r="Q25" i="3" s="1"/>
  <c r="Q103" i="3" s="1"/>
  <c r="R75" i="1"/>
  <c r="R25" i="3" s="1"/>
  <c r="S75" i="1"/>
  <c r="S25" i="3" s="1"/>
  <c r="S103" i="3" s="1"/>
  <c r="T75" i="1"/>
  <c r="T25" i="3" s="1"/>
  <c r="U75" i="1"/>
  <c r="U25" i="3" s="1"/>
  <c r="U103" i="3" s="1"/>
  <c r="V75" i="1"/>
  <c r="V25" i="3" s="1"/>
  <c r="W75" i="1"/>
  <c r="W25" i="3" s="1"/>
  <c r="W103" i="3" s="1"/>
  <c r="X75" i="1"/>
  <c r="X25" i="3" s="1"/>
  <c r="Y75" i="1"/>
  <c r="Y25" i="3" s="1"/>
  <c r="Y103" i="3" s="1"/>
  <c r="Z75" i="1"/>
  <c r="Z25" i="3" s="1"/>
  <c r="AA75" i="1"/>
  <c r="AA25" i="3" s="1"/>
  <c r="AA103" i="3" s="1"/>
  <c r="AB75" i="1"/>
  <c r="AB25" i="3" s="1"/>
  <c r="AC75" i="1"/>
  <c r="AC25" i="3" s="1"/>
  <c r="AC103" i="3" s="1"/>
  <c r="AD75" i="1"/>
  <c r="AD25" i="3" s="1"/>
  <c r="AE75" i="1"/>
  <c r="AE25" i="3" s="1"/>
  <c r="AE103" i="3" s="1"/>
  <c r="AF75" i="1"/>
  <c r="AF25" i="3" s="1"/>
  <c r="AG75" i="1"/>
  <c r="AG25" i="3" s="1"/>
  <c r="AG103" i="3" s="1"/>
  <c r="AH75" i="1"/>
  <c r="AH25" i="3" s="1"/>
  <c r="AI75" i="1"/>
  <c r="AI25" i="3" s="1"/>
  <c r="AI103" i="3" s="1"/>
  <c r="AJ75" i="1"/>
  <c r="AJ25" i="3" s="1"/>
  <c r="AK75" i="1"/>
  <c r="AK25" i="3" s="1"/>
  <c r="AK103" i="3" s="1"/>
  <c r="AL75" i="1"/>
  <c r="AL25" i="3" s="1"/>
  <c r="AM75" i="1"/>
  <c r="AM25" i="3" s="1"/>
  <c r="AM103" i="3" s="1"/>
  <c r="AN75" i="1"/>
  <c r="AN25" i="3" s="1"/>
  <c r="AO75" i="1"/>
  <c r="AO25" i="3" s="1"/>
  <c r="AO103" i="3" s="1"/>
  <c r="AP75" i="1"/>
  <c r="AP25" i="3" s="1"/>
  <c r="G74" i="1"/>
  <c r="G24" i="3" s="1"/>
  <c r="G102" i="3" s="1"/>
  <c r="H74" i="1"/>
  <c r="H24" i="3" s="1"/>
  <c r="I74" i="1"/>
  <c r="I24" i="3" s="1"/>
  <c r="I102" i="3" s="1"/>
  <c r="J74" i="1"/>
  <c r="J24" i="3" s="1"/>
  <c r="G75" i="1"/>
  <c r="G25" i="3" s="1"/>
  <c r="G103" i="3" s="1"/>
  <c r="H75" i="1"/>
  <c r="H25" i="3" s="1"/>
  <c r="I75" i="1"/>
  <c r="I25" i="3" s="1"/>
  <c r="I103" i="3" s="1"/>
  <c r="J75" i="1"/>
  <c r="J25" i="3" s="1"/>
  <c r="E75" i="1"/>
  <c r="E25" i="3" s="1"/>
  <c r="E103" i="3" s="1"/>
  <c r="F75" i="1"/>
  <c r="F25" i="3" s="1"/>
  <c r="F74" i="1"/>
  <c r="F24" i="3" s="1"/>
  <c r="K82" i="1"/>
  <c r="K26" i="3" s="1"/>
  <c r="K104" i="3" s="1"/>
  <c r="L82" i="1"/>
  <c r="L26" i="3" s="1"/>
  <c r="M82" i="1"/>
  <c r="M26" i="3" s="1"/>
  <c r="M104" i="3" s="1"/>
  <c r="N82" i="1"/>
  <c r="N26" i="3" s="1"/>
  <c r="O82" i="1"/>
  <c r="O26" i="3" s="1"/>
  <c r="O104" i="3" s="1"/>
  <c r="P82" i="1"/>
  <c r="P26" i="3" s="1"/>
  <c r="Q82" i="1"/>
  <c r="Q26" i="3" s="1"/>
  <c r="Q104" i="3" s="1"/>
  <c r="R82" i="1"/>
  <c r="R26" i="3" s="1"/>
  <c r="S82" i="1"/>
  <c r="S26" i="3" s="1"/>
  <c r="S104" i="3" s="1"/>
  <c r="T82" i="1"/>
  <c r="T26" i="3" s="1"/>
  <c r="U82" i="1"/>
  <c r="U26" i="3" s="1"/>
  <c r="U104" i="3" s="1"/>
  <c r="V82" i="1"/>
  <c r="V26" i="3" s="1"/>
  <c r="W82" i="1"/>
  <c r="W26" i="3" s="1"/>
  <c r="W104" i="3" s="1"/>
  <c r="X82" i="1"/>
  <c r="X26" i="3" s="1"/>
  <c r="Y82" i="1"/>
  <c r="Y26" i="3" s="1"/>
  <c r="Y104" i="3" s="1"/>
  <c r="Z82" i="1"/>
  <c r="Z26" i="3" s="1"/>
  <c r="AA82" i="1"/>
  <c r="AA26" i="3" s="1"/>
  <c r="AA104" i="3" s="1"/>
  <c r="AB82" i="1"/>
  <c r="AB26" i="3" s="1"/>
  <c r="AC82" i="1"/>
  <c r="AC26" i="3" s="1"/>
  <c r="AC104" i="3" s="1"/>
  <c r="AD82" i="1"/>
  <c r="AD26" i="3" s="1"/>
  <c r="AE82" i="1"/>
  <c r="AE26" i="3" s="1"/>
  <c r="AE104" i="3" s="1"/>
  <c r="AF82" i="1"/>
  <c r="AF26" i="3" s="1"/>
  <c r="AG82" i="1"/>
  <c r="AG26" i="3" s="1"/>
  <c r="AG104" i="3" s="1"/>
  <c r="AH82" i="1"/>
  <c r="AH26" i="3" s="1"/>
  <c r="AI82" i="1"/>
  <c r="AI26" i="3" s="1"/>
  <c r="AI104" i="3" s="1"/>
  <c r="AJ82" i="1"/>
  <c r="AJ26" i="3" s="1"/>
  <c r="AK82" i="1"/>
  <c r="AK26" i="3" s="1"/>
  <c r="AK104" i="3" s="1"/>
  <c r="AL82" i="1"/>
  <c r="AL26" i="3" s="1"/>
  <c r="AM82" i="1"/>
  <c r="AM26" i="3" s="1"/>
  <c r="AM104" i="3" s="1"/>
  <c r="AN82" i="1"/>
  <c r="AN26" i="3" s="1"/>
  <c r="AO82" i="1"/>
  <c r="AO26" i="3" s="1"/>
  <c r="AO104" i="3" s="1"/>
  <c r="AP82" i="1"/>
  <c r="AP26" i="3" s="1"/>
  <c r="K83" i="1"/>
  <c r="K27" i="3" s="1"/>
  <c r="K105" i="3" s="1"/>
  <c r="L83" i="1"/>
  <c r="L27" i="3" s="1"/>
  <c r="M83" i="1"/>
  <c r="M27" i="3" s="1"/>
  <c r="M105" i="3" s="1"/>
  <c r="N83" i="1"/>
  <c r="N27" i="3" s="1"/>
  <c r="O83" i="1"/>
  <c r="O27" i="3" s="1"/>
  <c r="O105" i="3" s="1"/>
  <c r="P83" i="1"/>
  <c r="P27" i="3" s="1"/>
  <c r="Q83" i="1"/>
  <c r="Q27" i="3" s="1"/>
  <c r="Q105" i="3" s="1"/>
  <c r="R83" i="1"/>
  <c r="R27" i="3" s="1"/>
  <c r="S83" i="1"/>
  <c r="S27" i="3" s="1"/>
  <c r="S105" i="3" s="1"/>
  <c r="T83" i="1"/>
  <c r="T27" i="3" s="1"/>
  <c r="U83" i="1"/>
  <c r="U27" i="3" s="1"/>
  <c r="U105" i="3" s="1"/>
  <c r="V83" i="1"/>
  <c r="V27" i="3" s="1"/>
  <c r="W83" i="1"/>
  <c r="W27" i="3" s="1"/>
  <c r="W105" i="3" s="1"/>
  <c r="X83" i="1"/>
  <c r="X27" i="3" s="1"/>
  <c r="Y83" i="1"/>
  <c r="Y27" i="3" s="1"/>
  <c r="Y105" i="3" s="1"/>
  <c r="Z83" i="1"/>
  <c r="Z27" i="3" s="1"/>
  <c r="AA83" i="1"/>
  <c r="AA27" i="3" s="1"/>
  <c r="AA105" i="3" s="1"/>
  <c r="AB83" i="1"/>
  <c r="AB27" i="3" s="1"/>
  <c r="AC83" i="1"/>
  <c r="AC27" i="3" s="1"/>
  <c r="AC105" i="3" s="1"/>
  <c r="AD83" i="1"/>
  <c r="AD27" i="3" s="1"/>
  <c r="AE83" i="1"/>
  <c r="AE27" i="3" s="1"/>
  <c r="AE105" i="3" s="1"/>
  <c r="AF83" i="1"/>
  <c r="AF27" i="3" s="1"/>
  <c r="AG83" i="1"/>
  <c r="AG27" i="3" s="1"/>
  <c r="AG105" i="3" s="1"/>
  <c r="AH83" i="1"/>
  <c r="AH27" i="3" s="1"/>
  <c r="AI83" i="1"/>
  <c r="AI27" i="3" s="1"/>
  <c r="AI105" i="3" s="1"/>
  <c r="AJ83" i="1"/>
  <c r="AJ27" i="3" s="1"/>
  <c r="AK83" i="1"/>
  <c r="AK27" i="3" s="1"/>
  <c r="AK105" i="3" s="1"/>
  <c r="AL83" i="1"/>
  <c r="AL27" i="3" s="1"/>
  <c r="AM83" i="1"/>
  <c r="AM27" i="3" s="1"/>
  <c r="AM105" i="3" s="1"/>
  <c r="AN83" i="1"/>
  <c r="AN27" i="3" s="1"/>
  <c r="AO83" i="1"/>
  <c r="AO27" i="3" s="1"/>
  <c r="AO105" i="3" s="1"/>
  <c r="AP27" i="3"/>
  <c r="G82" i="1"/>
  <c r="G26" i="3" s="1"/>
  <c r="G104" i="3" s="1"/>
  <c r="H82" i="1"/>
  <c r="H26" i="3" s="1"/>
  <c r="I82" i="1"/>
  <c r="I26" i="3" s="1"/>
  <c r="I104" i="3" s="1"/>
  <c r="J82" i="1"/>
  <c r="J26" i="3" s="1"/>
  <c r="G83" i="1"/>
  <c r="G27" i="3" s="1"/>
  <c r="G105" i="3" s="1"/>
  <c r="AS105" i="3" s="1"/>
  <c r="H83" i="1"/>
  <c r="H27" i="3" s="1"/>
  <c r="I83" i="1"/>
  <c r="I27" i="3" s="1"/>
  <c r="I105" i="3" s="1"/>
  <c r="J83" i="1"/>
  <c r="J27" i="3" s="1"/>
  <c r="E83" i="1"/>
  <c r="E27" i="3" s="1"/>
  <c r="E105" i="3" s="1"/>
  <c r="F83" i="1"/>
  <c r="F27" i="3" s="1"/>
  <c r="F82" i="1"/>
  <c r="F26" i="3" s="1"/>
  <c r="E74" i="1"/>
  <c r="E24" i="3" s="1"/>
  <c r="E102" i="3" s="1"/>
  <c r="K200" i="2"/>
  <c r="K55" i="3" s="1"/>
  <c r="K94" i="3" s="1"/>
  <c r="L200" i="2"/>
  <c r="L55" i="3" s="1"/>
  <c r="M200" i="2"/>
  <c r="M55" i="3" s="1"/>
  <c r="N200" i="2"/>
  <c r="N55" i="3" s="1"/>
  <c r="O200" i="2"/>
  <c r="O55" i="3" s="1"/>
  <c r="P200" i="2"/>
  <c r="P55" i="3" s="1"/>
  <c r="Q200" i="2"/>
  <c r="Q55" i="3" s="1"/>
  <c r="R200" i="2"/>
  <c r="R55" i="3" s="1"/>
  <c r="S200" i="2"/>
  <c r="S55" i="3" s="1"/>
  <c r="T200" i="2"/>
  <c r="T55" i="3" s="1"/>
  <c r="U200" i="2"/>
  <c r="U55" i="3" s="1"/>
  <c r="V200" i="2"/>
  <c r="V55" i="3" s="1"/>
  <c r="W200" i="2"/>
  <c r="W55" i="3" s="1"/>
  <c r="X200" i="2"/>
  <c r="X55" i="3" s="1"/>
  <c r="Y200" i="2"/>
  <c r="Y55" i="3" s="1"/>
  <c r="Z200" i="2"/>
  <c r="Z55" i="3" s="1"/>
  <c r="AA200" i="2"/>
  <c r="AA55" i="3" s="1"/>
  <c r="AB200" i="2"/>
  <c r="AB55" i="3" s="1"/>
  <c r="AC200" i="2"/>
  <c r="AC55" i="3" s="1"/>
  <c r="AD200" i="2"/>
  <c r="AD55" i="3" s="1"/>
  <c r="AE200" i="2"/>
  <c r="AE55" i="3" s="1"/>
  <c r="AF200" i="2"/>
  <c r="AF55" i="3" s="1"/>
  <c r="AG200" i="2"/>
  <c r="AG55" i="3" s="1"/>
  <c r="AH200" i="2"/>
  <c r="AH55" i="3" s="1"/>
  <c r="AI200" i="2"/>
  <c r="AI55" i="3" s="1"/>
  <c r="AI94" i="3" s="1"/>
  <c r="AJ200" i="2"/>
  <c r="AJ55" i="3" s="1"/>
  <c r="AK200" i="2"/>
  <c r="AK55" i="3" s="1"/>
  <c r="AL200" i="2"/>
  <c r="AL55" i="3" s="1"/>
  <c r="AM200" i="2"/>
  <c r="AM55" i="3" s="1"/>
  <c r="AN200" i="2"/>
  <c r="AN55" i="3" s="1"/>
  <c r="AO200" i="2"/>
  <c r="AO55" i="3" s="1"/>
  <c r="AP200" i="2"/>
  <c r="AP55" i="3" s="1"/>
  <c r="K201" i="2"/>
  <c r="K56" i="3" s="1"/>
  <c r="K95" i="3" s="1"/>
  <c r="L201" i="2"/>
  <c r="L56" i="3" s="1"/>
  <c r="M201" i="2"/>
  <c r="M56" i="3" s="1"/>
  <c r="M95" i="3" s="1"/>
  <c r="N201" i="2"/>
  <c r="N56" i="3" s="1"/>
  <c r="O201" i="2"/>
  <c r="O56" i="3" s="1"/>
  <c r="P201" i="2"/>
  <c r="P56" i="3" s="1"/>
  <c r="Q201" i="2"/>
  <c r="Q56" i="3" s="1"/>
  <c r="R201" i="2"/>
  <c r="R56" i="3" s="1"/>
  <c r="S201" i="2"/>
  <c r="S56" i="3" s="1"/>
  <c r="S95" i="3" s="1"/>
  <c r="T201" i="2"/>
  <c r="T56" i="3" s="1"/>
  <c r="U201" i="2"/>
  <c r="U56" i="3" s="1"/>
  <c r="U95" i="3" s="1"/>
  <c r="V201" i="2"/>
  <c r="V56" i="3" s="1"/>
  <c r="W201" i="2"/>
  <c r="W56" i="3" s="1"/>
  <c r="X201" i="2"/>
  <c r="X56" i="3" s="1"/>
  <c r="Y201" i="2"/>
  <c r="Y56" i="3" s="1"/>
  <c r="Z201" i="2"/>
  <c r="Z56" i="3" s="1"/>
  <c r="AA201" i="2"/>
  <c r="AA56" i="3" s="1"/>
  <c r="AA95" i="3" s="1"/>
  <c r="AB201" i="2"/>
  <c r="AB56" i="3" s="1"/>
  <c r="AC201" i="2"/>
  <c r="AC56" i="3" s="1"/>
  <c r="AC95" i="3" s="1"/>
  <c r="AD201" i="2"/>
  <c r="AD56" i="3" s="1"/>
  <c r="AE201" i="2"/>
  <c r="AE56" i="3" s="1"/>
  <c r="AF201" i="2"/>
  <c r="AF56" i="3" s="1"/>
  <c r="AG201" i="2"/>
  <c r="AG56" i="3" s="1"/>
  <c r="AH201" i="2"/>
  <c r="AH56" i="3" s="1"/>
  <c r="AI201" i="2"/>
  <c r="AI56" i="3" s="1"/>
  <c r="AI95" i="3" s="1"/>
  <c r="AJ201" i="2"/>
  <c r="AJ56" i="3" s="1"/>
  <c r="AK201" i="2"/>
  <c r="AK56" i="3" s="1"/>
  <c r="AK95" i="3" s="1"/>
  <c r="AL201" i="2"/>
  <c r="AL56" i="3" s="1"/>
  <c r="AM201" i="2"/>
  <c r="AM56" i="3" s="1"/>
  <c r="AN201" i="2"/>
  <c r="AN56" i="3" s="1"/>
  <c r="AO201" i="2"/>
  <c r="AO56" i="3" s="1"/>
  <c r="AP201" i="2"/>
  <c r="AP56" i="3" s="1"/>
  <c r="G200" i="2"/>
  <c r="G55" i="3" s="1"/>
  <c r="G94" i="3" s="1"/>
  <c r="H200" i="2"/>
  <c r="H55" i="3" s="1"/>
  <c r="I200" i="2"/>
  <c r="I55" i="3" s="1"/>
  <c r="I94" i="3" s="1"/>
  <c r="J200" i="2"/>
  <c r="J55" i="3" s="1"/>
  <c r="G201" i="2"/>
  <c r="G56" i="3" s="1"/>
  <c r="H201" i="2"/>
  <c r="H56" i="3" s="1"/>
  <c r="I201" i="2"/>
  <c r="I56" i="3" s="1"/>
  <c r="J201" i="2"/>
  <c r="J56" i="3" s="1"/>
  <c r="F200" i="2"/>
  <c r="F55" i="3" s="1"/>
  <c r="F201" i="2"/>
  <c r="F56" i="3" s="1"/>
  <c r="E201" i="2"/>
  <c r="E56" i="3" s="1"/>
  <c r="E95" i="3" s="1"/>
  <c r="E200" i="2"/>
  <c r="E55" i="3" s="1"/>
  <c r="K264" i="2"/>
  <c r="K57" i="3" s="1"/>
  <c r="L264" i="2"/>
  <c r="L57" i="3" s="1"/>
  <c r="M264" i="2"/>
  <c r="M57" i="3" s="1"/>
  <c r="N264" i="2"/>
  <c r="O264" i="2"/>
  <c r="O57" i="3" s="1"/>
  <c r="P264" i="2"/>
  <c r="P57" i="3" s="1"/>
  <c r="Q264" i="2"/>
  <c r="Q57" i="3" s="1"/>
  <c r="R264" i="2"/>
  <c r="R57" i="3" s="1"/>
  <c r="S264" i="2"/>
  <c r="S57" i="3" s="1"/>
  <c r="T264" i="2"/>
  <c r="T57" i="3" s="1"/>
  <c r="U264" i="2"/>
  <c r="U57" i="3" s="1"/>
  <c r="V264" i="2"/>
  <c r="V57" i="3" s="1"/>
  <c r="W264" i="2"/>
  <c r="W57" i="3" s="1"/>
  <c r="X264" i="2"/>
  <c r="X57" i="3" s="1"/>
  <c r="Y264" i="2"/>
  <c r="Y57" i="3" s="1"/>
  <c r="Z264" i="2"/>
  <c r="Z57" i="3" s="1"/>
  <c r="AA264" i="2"/>
  <c r="AA57" i="3" s="1"/>
  <c r="AB264" i="2"/>
  <c r="AB57" i="3" s="1"/>
  <c r="AC264" i="2"/>
  <c r="AC57" i="3" s="1"/>
  <c r="AD264" i="2"/>
  <c r="AD57" i="3" s="1"/>
  <c r="AE264" i="2"/>
  <c r="AE57" i="3" s="1"/>
  <c r="AF264" i="2"/>
  <c r="AF57" i="3" s="1"/>
  <c r="AG264" i="2"/>
  <c r="AG57" i="3" s="1"/>
  <c r="AH264" i="2"/>
  <c r="AH57" i="3" s="1"/>
  <c r="AI264" i="2"/>
  <c r="AI57" i="3" s="1"/>
  <c r="AJ264" i="2"/>
  <c r="AJ57" i="3" s="1"/>
  <c r="AK264" i="2"/>
  <c r="AK57" i="3" s="1"/>
  <c r="AL264" i="2"/>
  <c r="AL57" i="3" s="1"/>
  <c r="AM264" i="2"/>
  <c r="AM57" i="3" s="1"/>
  <c r="AN264" i="2"/>
  <c r="AN57" i="3" s="1"/>
  <c r="AO264" i="2"/>
  <c r="AO57" i="3" s="1"/>
  <c r="AP264" i="2"/>
  <c r="AP57" i="3" s="1"/>
  <c r="K265" i="2"/>
  <c r="L265" i="2"/>
  <c r="L58" i="3" s="1"/>
  <c r="M265" i="2"/>
  <c r="M58" i="3" s="1"/>
  <c r="N265" i="2"/>
  <c r="N58" i="3" s="1"/>
  <c r="O265" i="2"/>
  <c r="P265" i="2"/>
  <c r="P58" i="3" s="1"/>
  <c r="Q265" i="2"/>
  <c r="Q58" i="3" s="1"/>
  <c r="R265" i="2"/>
  <c r="R58" i="3" s="1"/>
  <c r="S265" i="2"/>
  <c r="T265" i="2"/>
  <c r="T58" i="3" s="1"/>
  <c r="U265" i="2"/>
  <c r="U58" i="3" s="1"/>
  <c r="V265" i="2"/>
  <c r="W265" i="2"/>
  <c r="W58" i="3" s="1"/>
  <c r="X265" i="2"/>
  <c r="X58" i="3" s="1"/>
  <c r="Y265" i="2"/>
  <c r="Y58" i="3" s="1"/>
  <c r="Z265" i="2"/>
  <c r="Z58" i="3" s="1"/>
  <c r="AA265" i="2"/>
  <c r="AA58" i="3" s="1"/>
  <c r="AB265" i="2"/>
  <c r="AB58" i="3" s="1"/>
  <c r="AC265" i="2"/>
  <c r="AC58" i="3" s="1"/>
  <c r="AD265" i="2"/>
  <c r="AD58" i="3" s="1"/>
  <c r="AE265" i="2"/>
  <c r="AE58" i="3" s="1"/>
  <c r="AF265" i="2"/>
  <c r="AF58" i="3" s="1"/>
  <c r="AG265" i="2"/>
  <c r="AG58" i="3" s="1"/>
  <c r="AH265" i="2"/>
  <c r="AH58" i="3" s="1"/>
  <c r="AI265" i="2"/>
  <c r="AJ265" i="2"/>
  <c r="AJ58" i="3" s="1"/>
  <c r="AK265" i="2"/>
  <c r="AK58" i="3" s="1"/>
  <c r="AL265" i="2"/>
  <c r="AL58" i="3" s="1"/>
  <c r="AM265" i="2"/>
  <c r="AM58" i="3" s="1"/>
  <c r="AN265" i="2"/>
  <c r="AN58" i="3" s="1"/>
  <c r="AO265" i="2"/>
  <c r="AO58" i="3" s="1"/>
  <c r="AP265" i="2"/>
  <c r="AP58" i="3" s="1"/>
  <c r="G264" i="2"/>
  <c r="G57" i="3" s="1"/>
  <c r="H264" i="2"/>
  <c r="H57" i="3" s="1"/>
  <c r="I264" i="2"/>
  <c r="I57" i="3" s="1"/>
  <c r="J264" i="2"/>
  <c r="J57" i="3" s="1"/>
  <c r="G265" i="2"/>
  <c r="G58" i="3" s="1"/>
  <c r="H265" i="2"/>
  <c r="H58" i="3" s="1"/>
  <c r="I265" i="2"/>
  <c r="I58" i="3" s="1"/>
  <c r="J265" i="2"/>
  <c r="J58" i="3" s="1"/>
  <c r="F265" i="2"/>
  <c r="F58" i="3" s="1"/>
  <c r="F264" i="2"/>
  <c r="F57" i="3" s="1"/>
  <c r="E265" i="2"/>
  <c r="E58" i="3" s="1"/>
  <c r="E264" i="2"/>
  <c r="E57" i="3" s="1"/>
  <c r="AO332" i="2"/>
  <c r="AO59" i="3" s="1"/>
  <c r="AP332" i="2"/>
  <c r="AP59" i="3" s="1"/>
  <c r="AO333" i="2"/>
  <c r="AO60" i="3" s="1"/>
  <c r="AP333" i="2"/>
  <c r="AP60" i="3" s="1"/>
  <c r="K332" i="2"/>
  <c r="K59" i="3" s="1"/>
  <c r="L332" i="2"/>
  <c r="L59" i="3" s="1"/>
  <c r="M332" i="2"/>
  <c r="M59" i="3" s="1"/>
  <c r="N332" i="2"/>
  <c r="N59" i="3" s="1"/>
  <c r="O332" i="2"/>
  <c r="O59" i="3" s="1"/>
  <c r="P332" i="2"/>
  <c r="P59" i="3" s="1"/>
  <c r="Q332" i="2"/>
  <c r="Q59" i="3" s="1"/>
  <c r="R332" i="2"/>
  <c r="R59" i="3" s="1"/>
  <c r="S332" i="2"/>
  <c r="S59" i="3" s="1"/>
  <c r="T332" i="2"/>
  <c r="T59" i="3" s="1"/>
  <c r="U332" i="2"/>
  <c r="U59" i="3" s="1"/>
  <c r="V332" i="2"/>
  <c r="V59" i="3" s="1"/>
  <c r="W332" i="2"/>
  <c r="W59" i="3" s="1"/>
  <c r="X332" i="2"/>
  <c r="X59" i="3" s="1"/>
  <c r="Y332" i="2"/>
  <c r="Y59" i="3" s="1"/>
  <c r="Z332" i="2"/>
  <c r="Z59" i="3" s="1"/>
  <c r="AA332" i="2"/>
  <c r="AA59" i="3" s="1"/>
  <c r="AB332" i="2"/>
  <c r="AB59" i="3" s="1"/>
  <c r="AC332" i="2"/>
  <c r="AC59" i="3" s="1"/>
  <c r="AD332" i="2"/>
  <c r="AD59" i="3" s="1"/>
  <c r="AE332" i="2"/>
  <c r="AE59" i="3" s="1"/>
  <c r="AF332" i="2"/>
  <c r="AF59" i="3" s="1"/>
  <c r="AG332" i="2"/>
  <c r="AG59" i="3" s="1"/>
  <c r="AH332" i="2"/>
  <c r="AH59" i="3" s="1"/>
  <c r="AI332" i="2"/>
  <c r="AI59" i="3" s="1"/>
  <c r="AJ332" i="2"/>
  <c r="AJ59" i="3" s="1"/>
  <c r="AK332" i="2"/>
  <c r="AK59" i="3" s="1"/>
  <c r="AL332" i="2"/>
  <c r="AL59" i="3" s="1"/>
  <c r="AM332" i="2"/>
  <c r="AM59" i="3" s="1"/>
  <c r="AN332" i="2"/>
  <c r="AN59" i="3" s="1"/>
  <c r="K333" i="2"/>
  <c r="K60" i="3" s="1"/>
  <c r="L333" i="2"/>
  <c r="L60" i="3" s="1"/>
  <c r="M333" i="2"/>
  <c r="M60" i="3" s="1"/>
  <c r="N333" i="2"/>
  <c r="N60" i="3" s="1"/>
  <c r="O333" i="2"/>
  <c r="O60" i="3" s="1"/>
  <c r="P333" i="2"/>
  <c r="P60" i="3" s="1"/>
  <c r="Q333" i="2"/>
  <c r="Q60" i="3" s="1"/>
  <c r="R333" i="2"/>
  <c r="R60" i="3" s="1"/>
  <c r="S333" i="2"/>
  <c r="S60" i="3" s="1"/>
  <c r="T333" i="2"/>
  <c r="T60" i="3" s="1"/>
  <c r="U333" i="2"/>
  <c r="U60" i="3" s="1"/>
  <c r="V333" i="2"/>
  <c r="V60" i="3" s="1"/>
  <c r="W333" i="2"/>
  <c r="W60" i="3" s="1"/>
  <c r="X333" i="2"/>
  <c r="X60" i="3" s="1"/>
  <c r="Y333" i="2"/>
  <c r="Y60" i="3" s="1"/>
  <c r="Z333" i="2"/>
  <c r="Z60" i="3" s="1"/>
  <c r="AA333" i="2"/>
  <c r="AA60" i="3" s="1"/>
  <c r="AB333" i="2"/>
  <c r="AB60" i="3" s="1"/>
  <c r="AC333" i="2"/>
  <c r="AD333" i="2"/>
  <c r="AD60" i="3" s="1"/>
  <c r="AE333" i="2"/>
  <c r="AE60" i="3" s="1"/>
  <c r="AF333" i="2"/>
  <c r="AF60" i="3" s="1"/>
  <c r="AG333" i="2"/>
  <c r="AG60" i="3" s="1"/>
  <c r="AH333" i="2"/>
  <c r="AH60" i="3" s="1"/>
  <c r="AI333" i="2"/>
  <c r="AI60" i="3" s="1"/>
  <c r="AJ333" i="2"/>
  <c r="AJ60" i="3" s="1"/>
  <c r="AK333" i="2"/>
  <c r="AK60" i="3" s="1"/>
  <c r="AL333" i="2"/>
  <c r="AL60" i="3" s="1"/>
  <c r="AM333" i="2"/>
  <c r="AM60" i="3" s="1"/>
  <c r="AN333" i="2"/>
  <c r="AN60" i="3" s="1"/>
  <c r="G332" i="2"/>
  <c r="G59" i="3" s="1"/>
  <c r="H332" i="2"/>
  <c r="H59" i="3" s="1"/>
  <c r="I332" i="2"/>
  <c r="I59" i="3" s="1"/>
  <c r="J332" i="2"/>
  <c r="J59" i="3" s="1"/>
  <c r="G333" i="2"/>
  <c r="G60" i="3" s="1"/>
  <c r="H333" i="2"/>
  <c r="H60" i="3" s="1"/>
  <c r="I333" i="2"/>
  <c r="I60" i="3" s="1"/>
  <c r="J333" i="2"/>
  <c r="J60" i="3" s="1"/>
  <c r="F332" i="2"/>
  <c r="F59" i="3" s="1"/>
  <c r="F333" i="2"/>
  <c r="F60" i="3" s="1"/>
  <c r="E332" i="2"/>
  <c r="E59" i="3" s="1"/>
  <c r="E333" i="2"/>
  <c r="E60" i="3" s="1"/>
  <c r="I354" i="2"/>
  <c r="I61" i="3" s="1"/>
  <c r="I404" i="2"/>
  <c r="I65" i="3" s="1"/>
  <c r="I53" i="3"/>
  <c r="I62" i="2"/>
  <c r="I51" i="3" s="1"/>
  <c r="K354" i="2"/>
  <c r="K61" i="3" s="1"/>
  <c r="L354" i="2"/>
  <c r="L61" i="3" s="1"/>
  <c r="M354" i="2"/>
  <c r="M61" i="3" s="1"/>
  <c r="N354" i="2"/>
  <c r="N61" i="3" s="1"/>
  <c r="O354" i="2"/>
  <c r="O61" i="3" s="1"/>
  <c r="P354" i="2"/>
  <c r="P61" i="3" s="1"/>
  <c r="Q354" i="2"/>
  <c r="Q61" i="3" s="1"/>
  <c r="R354" i="2"/>
  <c r="S354" i="2"/>
  <c r="S61" i="3" s="1"/>
  <c r="T354" i="2"/>
  <c r="T61" i="3" s="1"/>
  <c r="U354" i="2"/>
  <c r="U61" i="3" s="1"/>
  <c r="V354" i="2"/>
  <c r="V61" i="3" s="1"/>
  <c r="W354" i="2"/>
  <c r="W61" i="3" s="1"/>
  <c r="X354" i="2"/>
  <c r="X61" i="3" s="1"/>
  <c r="Y354" i="2"/>
  <c r="Y61" i="3" s="1"/>
  <c r="Z354" i="2"/>
  <c r="Z61" i="3" s="1"/>
  <c r="AA354" i="2"/>
  <c r="AA61" i="3" s="1"/>
  <c r="AB354" i="2"/>
  <c r="AB61" i="3" s="1"/>
  <c r="AC354" i="2"/>
  <c r="AC61" i="3" s="1"/>
  <c r="AD354" i="2"/>
  <c r="AD61" i="3" s="1"/>
  <c r="AE354" i="2"/>
  <c r="AE61" i="3" s="1"/>
  <c r="AF354" i="2"/>
  <c r="AF61" i="3" s="1"/>
  <c r="AG354" i="2"/>
  <c r="AG61" i="3" s="1"/>
  <c r="AH354" i="2"/>
  <c r="AH61" i="3" s="1"/>
  <c r="AI354" i="2"/>
  <c r="AI61" i="3" s="1"/>
  <c r="AJ354" i="2"/>
  <c r="AJ61" i="3" s="1"/>
  <c r="AK354" i="2"/>
  <c r="AK61" i="3" s="1"/>
  <c r="AL354" i="2"/>
  <c r="AL61" i="3" s="1"/>
  <c r="AM354" i="2"/>
  <c r="AM61" i="3" s="1"/>
  <c r="AN354" i="2"/>
  <c r="AN61" i="3" s="1"/>
  <c r="AO354" i="2"/>
  <c r="AO61" i="3" s="1"/>
  <c r="AP354" i="2"/>
  <c r="AP61" i="3" s="1"/>
  <c r="K355" i="2"/>
  <c r="K62" i="3" s="1"/>
  <c r="L355" i="2"/>
  <c r="L62" i="3" s="1"/>
  <c r="M355" i="2"/>
  <c r="M62" i="3" s="1"/>
  <c r="N355" i="2"/>
  <c r="N62" i="3" s="1"/>
  <c r="O355" i="2"/>
  <c r="O62" i="3" s="1"/>
  <c r="P355" i="2"/>
  <c r="P62" i="3" s="1"/>
  <c r="Q355" i="2"/>
  <c r="Q62" i="3" s="1"/>
  <c r="R355" i="2"/>
  <c r="S355" i="2"/>
  <c r="S62" i="3" s="1"/>
  <c r="T355" i="2"/>
  <c r="T62" i="3" s="1"/>
  <c r="U355" i="2"/>
  <c r="U62" i="3" s="1"/>
  <c r="V355" i="2"/>
  <c r="V62" i="3" s="1"/>
  <c r="W355" i="2"/>
  <c r="W62" i="3" s="1"/>
  <c r="X355" i="2"/>
  <c r="X62" i="3" s="1"/>
  <c r="Y355" i="2"/>
  <c r="Z355" i="2"/>
  <c r="Z62" i="3" s="1"/>
  <c r="AA355" i="2"/>
  <c r="AA62" i="3" s="1"/>
  <c r="AB355" i="2"/>
  <c r="AB62" i="3" s="1"/>
  <c r="AC355" i="2"/>
  <c r="AC62" i="3" s="1"/>
  <c r="AD355" i="2"/>
  <c r="AD62" i="3" s="1"/>
  <c r="AE355" i="2"/>
  <c r="AE62" i="3" s="1"/>
  <c r="AF355" i="2"/>
  <c r="AF62" i="3" s="1"/>
  <c r="AG355" i="2"/>
  <c r="AG62" i="3" s="1"/>
  <c r="AH355" i="2"/>
  <c r="AH62" i="3" s="1"/>
  <c r="AI355" i="2"/>
  <c r="AI62" i="3" s="1"/>
  <c r="AJ355" i="2"/>
  <c r="AJ62" i="3" s="1"/>
  <c r="AK355" i="2"/>
  <c r="AK62" i="3" s="1"/>
  <c r="AL355" i="2"/>
  <c r="AL62" i="3" s="1"/>
  <c r="AM355" i="2"/>
  <c r="AM62" i="3" s="1"/>
  <c r="AN355" i="2"/>
  <c r="AN62" i="3" s="1"/>
  <c r="AO355" i="2"/>
  <c r="AO62" i="3" s="1"/>
  <c r="AP355" i="2"/>
  <c r="AP62" i="3" s="1"/>
  <c r="G354" i="2"/>
  <c r="G61" i="3" s="1"/>
  <c r="H354" i="2"/>
  <c r="H61" i="3" s="1"/>
  <c r="J354" i="2"/>
  <c r="J61" i="3" s="1"/>
  <c r="G355" i="2"/>
  <c r="G62" i="3" s="1"/>
  <c r="H355" i="2"/>
  <c r="H62" i="3" s="1"/>
  <c r="I355" i="2"/>
  <c r="I62" i="3" s="1"/>
  <c r="J355" i="2"/>
  <c r="J62" i="3" s="1"/>
  <c r="E354" i="2"/>
  <c r="E61" i="3" s="1"/>
  <c r="F355" i="2"/>
  <c r="F62" i="3" s="1"/>
  <c r="F354" i="2"/>
  <c r="F61" i="3" s="1"/>
  <c r="E355" i="2"/>
  <c r="E62" i="3" s="1"/>
  <c r="F368" i="2"/>
  <c r="F63" i="3" s="1"/>
  <c r="I368" i="2"/>
  <c r="I63" i="3" s="1"/>
  <c r="H368" i="2"/>
  <c r="H63" i="3" s="1"/>
  <c r="K404" i="2"/>
  <c r="K65" i="3" s="1"/>
  <c r="L404" i="2"/>
  <c r="L65" i="3" s="1"/>
  <c r="M404" i="2"/>
  <c r="M65" i="3" s="1"/>
  <c r="N404" i="2"/>
  <c r="N65" i="3" s="1"/>
  <c r="O404" i="2"/>
  <c r="O65" i="3" s="1"/>
  <c r="P404" i="2"/>
  <c r="P65" i="3" s="1"/>
  <c r="Q404" i="2"/>
  <c r="Q65" i="3" s="1"/>
  <c r="R404" i="2"/>
  <c r="R65" i="3" s="1"/>
  <c r="S404" i="2"/>
  <c r="S65" i="3" s="1"/>
  <c r="T404" i="2"/>
  <c r="T65" i="3" s="1"/>
  <c r="U404" i="2"/>
  <c r="U65" i="3" s="1"/>
  <c r="V404" i="2"/>
  <c r="V65" i="3" s="1"/>
  <c r="W404" i="2"/>
  <c r="W65" i="3" s="1"/>
  <c r="X404" i="2"/>
  <c r="X65" i="3" s="1"/>
  <c r="Y404" i="2"/>
  <c r="Y65" i="3" s="1"/>
  <c r="Z404" i="2"/>
  <c r="Z65" i="3" s="1"/>
  <c r="AA404" i="2"/>
  <c r="AB404" i="2"/>
  <c r="AB65" i="3" s="1"/>
  <c r="AC404" i="2"/>
  <c r="AC65" i="3" s="1"/>
  <c r="AD404" i="2"/>
  <c r="AD65" i="3" s="1"/>
  <c r="AE404" i="2"/>
  <c r="AF404" i="2"/>
  <c r="AF65" i="3" s="1"/>
  <c r="AG404" i="2"/>
  <c r="AG65" i="3" s="1"/>
  <c r="AH404" i="2"/>
  <c r="AH65" i="3" s="1"/>
  <c r="AI404" i="2"/>
  <c r="AI65" i="3" s="1"/>
  <c r="AJ404" i="2"/>
  <c r="AJ65" i="3" s="1"/>
  <c r="AK404" i="2"/>
  <c r="AK65" i="3" s="1"/>
  <c r="AL404" i="2"/>
  <c r="AL65" i="3" s="1"/>
  <c r="AM404" i="2"/>
  <c r="AN404" i="2"/>
  <c r="AN65" i="3" s="1"/>
  <c r="AO404" i="2"/>
  <c r="AO65" i="3" s="1"/>
  <c r="AP404" i="2"/>
  <c r="AP65" i="3" s="1"/>
  <c r="K405" i="2"/>
  <c r="K66" i="3" s="1"/>
  <c r="L405" i="2"/>
  <c r="L66" i="3" s="1"/>
  <c r="M405" i="2"/>
  <c r="M66" i="3" s="1"/>
  <c r="N405" i="2"/>
  <c r="N66" i="3" s="1"/>
  <c r="O405" i="2"/>
  <c r="O66" i="3" s="1"/>
  <c r="P405" i="2"/>
  <c r="P66" i="3" s="1"/>
  <c r="Q405" i="2"/>
  <c r="Q66" i="3" s="1"/>
  <c r="R405" i="2"/>
  <c r="R66" i="3" s="1"/>
  <c r="S405" i="2"/>
  <c r="S66" i="3" s="1"/>
  <c r="T405" i="2"/>
  <c r="U405" i="2"/>
  <c r="U66" i="3" s="1"/>
  <c r="V405" i="2"/>
  <c r="V66" i="3" s="1"/>
  <c r="W405" i="2"/>
  <c r="W66" i="3" s="1"/>
  <c r="X405" i="2"/>
  <c r="X66" i="3" s="1"/>
  <c r="Y405" i="2"/>
  <c r="Y66" i="3" s="1"/>
  <c r="Z405" i="2"/>
  <c r="Z66" i="3" s="1"/>
  <c r="AA405" i="2"/>
  <c r="AB405" i="2"/>
  <c r="AB66" i="3" s="1"/>
  <c r="AC405" i="2"/>
  <c r="AC66" i="3" s="1"/>
  <c r="AD405" i="2"/>
  <c r="AD66" i="3" s="1"/>
  <c r="AE405" i="2"/>
  <c r="AE66" i="3" s="1"/>
  <c r="AF405" i="2"/>
  <c r="AF66" i="3" s="1"/>
  <c r="AG405" i="2"/>
  <c r="AG66" i="3" s="1"/>
  <c r="AH405" i="2"/>
  <c r="AH66" i="3" s="1"/>
  <c r="AI405" i="2"/>
  <c r="AI66" i="3" s="1"/>
  <c r="AJ405" i="2"/>
  <c r="AJ66" i="3" s="1"/>
  <c r="AK405" i="2"/>
  <c r="AK66" i="3" s="1"/>
  <c r="AL405" i="2"/>
  <c r="AL66" i="3" s="1"/>
  <c r="AM405" i="2"/>
  <c r="AM66" i="3" s="1"/>
  <c r="AN405" i="2"/>
  <c r="AN66" i="3" s="1"/>
  <c r="AO405" i="2"/>
  <c r="AO66" i="3" s="1"/>
  <c r="AP405" i="2"/>
  <c r="AP66" i="3" s="1"/>
  <c r="G404" i="2"/>
  <c r="G65" i="3" s="1"/>
  <c r="H404" i="2"/>
  <c r="H65" i="3" s="1"/>
  <c r="J404" i="2"/>
  <c r="J65" i="3" s="1"/>
  <c r="G405" i="2"/>
  <c r="G66" i="3" s="1"/>
  <c r="H405" i="2"/>
  <c r="H66" i="3" s="1"/>
  <c r="I405" i="2"/>
  <c r="I66" i="3" s="1"/>
  <c r="J405" i="2"/>
  <c r="J66" i="3" s="1"/>
  <c r="F405" i="2"/>
  <c r="F66" i="3" s="1"/>
  <c r="F404" i="2"/>
  <c r="F65" i="3" s="1"/>
  <c r="E405" i="2"/>
  <c r="E66" i="3" s="1"/>
  <c r="E404" i="2"/>
  <c r="E65" i="3" s="1"/>
  <c r="K408" i="2"/>
  <c r="K28" i="3" s="1"/>
  <c r="L408" i="2"/>
  <c r="L28" i="3" s="1"/>
  <c r="M408" i="2"/>
  <c r="M28" i="3" s="1"/>
  <c r="N408" i="2"/>
  <c r="N28" i="3" s="1"/>
  <c r="O408" i="2"/>
  <c r="P408" i="2"/>
  <c r="P28" i="3" s="1"/>
  <c r="Q408" i="2"/>
  <c r="Q28" i="3" s="1"/>
  <c r="R408" i="2"/>
  <c r="R28" i="3" s="1"/>
  <c r="S408" i="2"/>
  <c r="S28" i="3" s="1"/>
  <c r="T408" i="2"/>
  <c r="T28" i="3" s="1"/>
  <c r="U408" i="2"/>
  <c r="U28" i="3" s="1"/>
  <c r="V408" i="2"/>
  <c r="V28" i="3" s="1"/>
  <c r="W408" i="2"/>
  <c r="W28" i="3" s="1"/>
  <c r="X408" i="2"/>
  <c r="Y408" i="2"/>
  <c r="Y28" i="3" s="1"/>
  <c r="Z408" i="2"/>
  <c r="Z28" i="3" s="1"/>
  <c r="AA408" i="2"/>
  <c r="AA28" i="3" s="1"/>
  <c r="AB408" i="2"/>
  <c r="AB28" i="3" s="1"/>
  <c r="AC408" i="2"/>
  <c r="AC28" i="3" s="1"/>
  <c r="AD408" i="2"/>
  <c r="AD28" i="3" s="1"/>
  <c r="AE408" i="2"/>
  <c r="AE28" i="3" s="1"/>
  <c r="AF408" i="2"/>
  <c r="AF28" i="3" s="1"/>
  <c r="AG408" i="2"/>
  <c r="AG28" i="3" s="1"/>
  <c r="AH408" i="2"/>
  <c r="AH28" i="3" s="1"/>
  <c r="AI408" i="2"/>
  <c r="AJ408" i="2"/>
  <c r="AJ28" i="3" s="1"/>
  <c r="AK408" i="2"/>
  <c r="AK28" i="3" s="1"/>
  <c r="AL408" i="2"/>
  <c r="AL28" i="3" s="1"/>
  <c r="AM408" i="2"/>
  <c r="AM28" i="3" s="1"/>
  <c r="AN408" i="2"/>
  <c r="AN28" i="3" s="1"/>
  <c r="AO408" i="2"/>
  <c r="AO28" i="3" s="1"/>
  <c r="AP408" i="2"/>
  <c r="AP28" i="3" s="1"/>
  <c r="K409" i="2"/>
  <c r="K29" i="3" s="1"/>
  <c r="L409" i="2"/>
  <c r="L29" i="3" s="1"/>
  <c r="M409" i="2"/>
  <c r="M29" i="3" s="1"/>
  <c r="N409" i="2"/>
  <c r="N29" i="3" s="1"/>
  <c r="O409" i="2"/>
  <c r="O29" i="3" s="1"/>
  <c r="P409" i="2"/>
  <c r="P29" i="3" s="1"/>
  <c r="Q409" i="2"/>
  <c r="Q29" i="3" s="1"/>
  <c r="R409" i="2"/>
  <c r="R29" i="3" s="1"/>
  <c r="S409" i="2"/>
  <c r="S29" i="3" s="1"/>
  <c r="T409" i="2"/>
  <c r="T29" i="3" s="1"/>
  <c r="U409" i="2"/>
  <c r="U29" i="3" s="1"/>
  <c r="V409" i="2"/>
  <c r="V29" i="3" s="1"/>
  <c r="W409" i="2"/>
  <c r="W29" i="3" s="1"/>
  <c r="X409" i="2"/>
  <c r="X29" i="3" s="1"/>
  <c r="Y409" i="2"/>
  <c r="Y29" i="3" s="1"/>
  <c r="Z409" i="2"/>
  <c r="Z29" i="3" s="1"/>
  <c r="AA409" i="2"/>
  <c r="AA29" i="3" s="1"/>
  <c r="AB409" i="2"/>
  <c r="AB29" i="3" s="1"/>
  <c r="AC409" i="2"/>
  <c r="AC29" i="3" s="1"/>
  <c r="AD409" i="2"/>
  <c r="AD29" i="3" s="1"/>
  <c r="AE409" i="2"/>
  <c r="AE29" i="3" s="1"/>
  <c r="AF409" i="2"/>
  <c r="AF29" i="3" s="1"/>
  <c r="AG409" i="2"/>
  <c r="AG29" i="3" s="1"/>
  <c r="AH409" i="2"/>
  <c r="AH29" i="3" s="1"/>
  <c r="AI409" i="2"/>
  <c r="AI29" i="3" s="1"/>
  <c r="AJ409" i="2"/>
  <c r="AJ29" i="3" s="1"/>
  <c r="AK409" i="2"/>
  <c r="AK29" i="3" s="1"/>
  <c r="AL409" i="2"/>
  <c r="AL29" i="3" s="1"/>
  <c r="AM409" i="2"/>
  <c r="AM29" i="3" s="1"/>
  <c r="AN409" i="2"/>
  <c r="AN29" i="3" s="1"/>
  <c r="AO409" i="2"/>
  <c r="AO29" i="3" s="1"/>
  <c r="AP409" i="2"/>
  <c r="AP29" i="3" s="1"/>
  <c r="G408" i="2"/>
  <c r="G28" i="3" s="1"/>
  <c r="H408" i="2"/>
  <c r="H28" i="3" s="1"/>
  <c r="I408" i="2"/>
  <c r="I28" i="3" s="1"/>
  <c r="J408" i="2"/>
  <c r="J28" i="3" s="1"/>
  <c r="G409" i="2"/>
  <c r="G29" i="3" s="1"/>
  <c r="H409" i="2"/>
  <c r="H29" i="3" s="1"/>
  <c r="I409" i="2"/>
  <c r="I29" i="3" s="1"/>
  <c r="J409" i="2"/>
  <c r="J29" i="3" s="1"/>
  <c r="F409" i="2"/>
  <c r="F29" i="3" s="1"/>
  <c r="F408" i="2"/>
  <c r="F28" i="3" s="1"/>
  <c r="E409" i="2"/>
  <c r="E29" i="3" s="1"/>
  <c r="K368" i="2"/>
  <c r="K63" i="3" s="1"/>
  <c r="L368" i="2"/>
  <c r="L63" i="3" s="1"/>
  <c r="M368" i="2"/>
  <c r="M63" i="3" s="1"/>
  <c r="N368" i="2"/>
  <c r="N63" i="3" s="1"/>
  <c r="O368" i="2"/>
  <c r="O63" i="3" s="1"/>
  <c r="P368" i="2"/>
  <c r="P63" i="3" s="1"/>
  <c r="Q368" i="2"/>
  <c r="Q63" i="3" s="1"/>
  <c r="R368" i="2"/>
  <c r="R63" i="3" s="1"/>
  <c r="S368" i="2"/>
  <c r="S63" i="3" s="1"/>
  <c r="T368" i="2"/>
  <c r="T63" i="3" s="1"/>
  <c r="U368" i="2"/>
  <c r="U63" i="3" s="1"/>
  <c r="V368" i="2"/>
  <c r="V63" i="3" s="1"/>
  <c r="W368" i="2"/>
  <c r="W63" i="3" s="1"/>
  <c r="X368" i="2"/>
  <c r="X63" i="3" s="1"/>
  <c r="Y368" i="2"/>
  <c r="Y63" i="3" s="1"/>
  <c r="Z368" i="2"/>
  <c r="Z63" i="3" s="1"/>
  <c r="AA368" i="2"/>
  <c r="AA63" i="3" s="1"/>
  <c r="AB368" i="2"/>
  <c r="AB63" i="3" s="1"/>
  <c r="AC368" i="2"/>
  <c r="AC63" i="3" s="1"/>
  <c r="AD368" i="2"/>
  <c r="AD63" i="3" s="1"/>
  <c r="AE368" i="2"/>
  <c r="AE63" i="3" s="1"/>
  <c r="AF368" i="2"/>
  <c r="AF63" i="3" s="1"/>
  <c r="AG368" i="2"/>
  <c r="AG63" i="3" s="1"/>
  <c r="AH368" i="2"/>
  <c r="AH63" i="3" s="1"/>
  <c r="AI368" i="2"/>
  <c r="AI63" i="3" s="1"/>
  <c r="AJ368" i="2"/>
  <c r="AJ63" i="3" s="1"/>
  <c r="AK368" i="2"/>
  <c r="AK63" i="3" s="1"/>
  <c r="AL368" i="2"/>
  <c r="AL63" i="3" s="1"/>
  <c r="AM368" i="2"/>
  <c r="AM63" i="3" s="1"/>
  <c r="AN368" i="2"/>
  <c r="AN63" i="3" s="1"/>
  <c r="AO368" i="2"/>
  <c r="AO63" i="3" s="1"/>
  <c r="AP368" i="2"/>
  <c r="AP63" i="3" s="1"/>
  <c r="K369" i="2"/>
  <c r="K64" i="3" s="1"/>
  <c r="L369" i="2"/>
  <c r="L64" i="3" s="1"/>
  <c r="M369" i="2"/>
  <c r="M64" i="3" s="1"/>
  <c r="N369" i="2"/>
  <c r="N64" i="3" s="1"/>
  <c r="O369" i="2"/>
  <c r="O64" i="3" s="1"/>
  <c r="P369" i="2"/>
  <c r="P64" i="3" s="1"/>
  <c r="Q369" i="2"/>
  <c r="Q64" i="3" s="1"/>
  <c r="R369" i="2"/>
  <c r="R64" i="3" s="1"/>
  <c r="S369" i="2"/>
  <c r="S64" i="3" s="1"/>
  <c r="T369" i="2"/>
  <c r="T64" i="3" s="1"/>
  <c r="U369" i="2"/>
  <c r="U64" i="3" s="1"/>
  <c r="V369" i="2"/>
  <c r="V64" i="3" s="1"/>
  <c r="W369" i="2"/>
  <c r="W64" i="3" s="1"/>
  <c r="X369" i="2"/>
  <c r="X64" i="3" s="1"/>
  <c r="Y369" i="2"/>
  <c r="Y64" i="3" s="1"/>
  <c r="AS64" i="3" s="1"/>
  <c r="Z369" i="2"/>
  <c r="Z64" i="3" s="1"/>
  <c r="AA369" i="2"/>
  <c r="AA64" i="3" s="1"/>
  <c r="AB369" i="2"/>
  <c r="AB64" i="3" s="1"/>
  <c r="AC369" i="2"/>
  <c r="AC64" i="3" s="1"/>
  <c r="AD369" i="2"/>
  <c r="AD64" i="3" s="1"/>
  <c r="AE369" i="2"/>
  <c r="AE64" i="3" s="1"/>
  <c r="AF369" i="2"/>
  <c r="AF64" i="3" s="1"/>
  <c r="AG369" i="2"/>
  <c r="AG64" i="3" s="1"/>
  <c r="AH369" i="2"/>
  <c r="AH64" i="3" s="1"/>
  <c r="AJ369" i="2"/>
  <c r="AJ64" i="3" s="1"/>
  <c r="AK369" i="2"/>
  <c r="AK64" i="3" s="1"/>
  <c r="AL369" i="2"/>
  <c r="AL64" i="3" s="1"/>
  <c r="AM369" i="2"/>
  <c r="AN369" i="2"/>
  <c r="AN64" i="3" s="1"/>
  <c r="AO369" i="2"/>
  <c r="AO64" i="3" s="1"/>
  <c r="AP369" i="2"/>
  <c r="AP64" i="3" s="1"/>
  <c r="G368" i="2"/>
  <c r="G63" i="3" s="1"/>
  <c r="J368" i="2"/>
  <c r="J63" i="3" s="1"/>
  <c r="G369" i="2"/>
  <c r="G64" i="3" s="1"/>
  <c r="H369" i="2"/>
  <c r="H64" i="3" s="1"/>
  <c r="I369" i="2"/>
  <c r="J369" i="2"/>
  <c r="J64" i="3" s="1"/>
  <c r="F369" i="2"/>
  <c r="F64" i="3" s="1"/>
  <c r="E369" i="2"/>
  <c r="E64" i="3" s="1"/>
  <c r="E368" i="2"/>
  <c r="AO53" i="3"/>
  <c r="AP53" i="3"/>
  <c r="AO54" i="3"/>
  <c r="AP54" i="3"/>
  <c r="K53" i="3"/>
  <c r="L53" i="3"/>
  <c r="M53" i="3"/>
  <c r="M92" i="3" s="1"/>
  <c r="N53" i="3"/>
  <c r="O53" i="3"/>
  <c r="P53" i="3"/>
  <c r="Q53" i="3"/>
  <c r="R53" i="3"/>
  <c r="S53" i="3"/>
  <c r="T53" i="3"/>
  <c r="U53" i="3"/>
  <c r="U92" i="3" s="1"/>
  <c r="V53" i="3"/>
  <c r="X53" i="3"/>
  <c r="W92" i="3" s="1"/>
  <c r="Y53" i="3"/>
  <c r="Z53" i="3"/>
  <c r="AA53" i="3"/>
  <c r="AB53" i="3"/>
  <c r="AC53" i="3"/>
  <c r="AD53" i="3"/>
  <c r="AE53" i="3"/>
  <c r="AF53" i="3"/>
  <c r="AG53" i="3"/>
  <c r="AH53" i="3"/>
  <c r="AI53" i="3"/>
  <c r="AK53" i="3"/>
  <c r="AM53" i="3"/>
  <c r="AN53" i="3"/>
  <c r="K54" i="3"/>
  <c r="L54" i="3"/>
  <c r="M54" i="3"/>
  <c r="N54" i="3"/>
  <c r="O54" i="3"/>
  <c r="P54" i="3"/>
  <c r="Q54" i="3"/>
  <c r="R54" i="3"/>
  <c r="S54" i="3"/>
  <c r="T54" i="3"/>
  <c r="U54" i="3"/>
  <c r="V54" i="3"/>
  <c r="X54" i="3"/>
  <c r="W93" i="3" s="1"/>
  <c r="Y54" i="3"/>
  <c r="Z54" i="3"/>
  <c r="AA54" i="3"/>
  <c r="AB54" i="3"/>
  <c r="AC54" i="3"/>
  <c r="AD54" i="3"/>
  <c r="AE54" i="3"/>
  <c r="AF54" i="3"/>
  <c r="AG54" i="3"/>
  <c r="AH54" i="3"/>
  <c r="AI54" i="3"/>
  <c r="AJ54" i="3"/>
  <c r="AK54" i="3"/>
  <c r="AL54" i="3"/>
  <c r="AM54" i="3"/>
  <c r="AN54" i="3"/>
  <c r="G53" i="3"/>
  <c r="H53" i="3"/>
  <c r="J53" i="3"/>
  <c r="G54" i="3"/>
  <c r="H54" i="3"/>
  <c r="I54" i="3"/>
  <c r="J54" i="3"/>
  <c r="F54" i="3"/>
  <c r="E54" i="3"/>
  <c r="F53" i="3"/>
  <c r="E53" i="3"/>
  <c r="E62" i="2"/>
  <c r="E51" i="3" s="1"/>
  <c r="F62" i="2"/>
  <c r="F51" i="3" s="1"/>
  <c r="G62" i="2"/>
  <c r="G51" i="3" s="1"/>
  <c r="H62" i="2"/>
  <c r="J62" i="2"/>
  <c r="J51" i="3" s="1"/>
  <c r="K62" i="2"/>
  <c r="K51" i="3" s="1"/>
  <c r="L62" i="2"/>
  <c r="L51" i="3" s="1"/>
  <c r="M62" i="2"/>
  <c r="M51" i="3" s="1"/>
  <c r="N62" i="2"/>
  <c r="N51" i="3" s="1"/>
  <c r="O62" i="2"/>
  <c r="O51" i="3" s="1"/>
  <c r="P62" i="2"/>
  <c r="P51" i="3" s="1"/>
  <c r="Q62" i="2"/>
  <c r="Q51" i="3" s="1"/>
  <c r="R62" i="2"/>
  <c r="R51" i="3" s="1"/>
  <c r="S62" i="2"/>
  <c r="S51" i="3" s="1"/>
  <c r="T62" i="2"/>
  <c r="T51" i="3" s="1"/>
  <c r="U62" i="2"/>
  <c r="U51" i="3" s="1"/>
  <c r="V62" i="2"/>
  <c r="V51" i="3" s="1"/>
  <c r="E63" i="2"/>
  <c r="E52" i="3" s="1"/>
  <c r="F63" i="2"/>
  <c r="F52" i="3" s="1"/>
  <c r="G63" i="2"/>
  <c r="G52" i="3" s="1"/>
  <c r="H63" i="2"/>
  <c r="H52" i="3" s="1"/>
  <c r="I63" i="2"/>
  <c r="I52" i="3" s="1"/>
  <c r="J63" i="2"/>
  <c r="J52" i="3" s="1"/>
  <c r="K63" i="2"/>
  <c r="K52" i="3" s="1"/>
  <c r="L63" i="2"/>
  <c r="L52" i="3" s="1"/>
  <c r="M63" i="2"/>
  <c r="M52" i="3" s="1"/>
  <c r="N63" i="2"/>
  <c r="N52" i="3" s="1"/>
  <c r="O63" i="2"/>
  <c r="P63" i="2"/>
  <c r="P52" i="3" s="1"/>
  <c r="Q63" i="2"/>
  <c r="Q52" i="3" s="1"/>
  <c r="R63" i="2"/>
  <c r="R52" i="3" s="1"/>
  <c r="S63" i="2"/>
  <c r="S52" i="3" s="1"/>
  <c r="T63" i="2"/>
  <c r="T52" i="3" s="1"/>
  <c r="U63" i="2"/>
  <c r="U52" i="3" s="1"/>
  <c r="V63" i="2"/>
  <c r="V52" i="3" s="1"/>
  <c r="W62" i="2"/>
  <c r="W51" i="3" s="1"/>
  <c r="X62" i="2"/>
  <c r="X51" i="3" s="1"/>
  <c r="Y62" i="2"/>
  <c r="Y51" i="3" s="1"/>
  <c r="Z62" i="2"/>
  <c r="Z51" i="3" s="1"/>
  <c r="AA62" i="2"/>
  <c r="AA51" i="3" s="1"/>
  <c r="AB62" i="2"/>
  <c r="AB51" i="3" s="1"/>
  <c r="AC62" i="2"/>
  <c r="AC51" i="3" s="1"/>
  <c r="AD62" i="2"/>
  <c r="AD51" i="3" s="1"/>
  <c r="AE62" i="2"/>
  <c r="AE51" i="3" s="1"/>
  <c r="AF62" i="2"/>
  <c r="AF51" i="3" s="1"/>
  <c r="AG62" i="2"/>
  <c r="AG51" i="3" s="1"/>
  <c r="AH62" i="2"/>
  <c r="AH51" i="3" s="1"/>
  <c r="AI62" i="2"/>
  <c r="AI51" i="3" s="1"/>
  <c r="AJ62" i="2"/>
  <c r="AJ51" i="3" s="1"/>
  <c r="AK62" i="2"/>
  <c r="AK51" i="3" s="1"/>
  <c r="AL62" i="2"/>
  <c r="AL51" i="3" s="1"/>
  <c r="AM62" i="2"/>
  <c r="AM51" i="3" s="1"/>
  <c r="AN62" i="2"/>
  <c r="AN51" i="3" s="1"/>
  <c r="AO62" i="2"/>
  <c r="AO51" i="3" s="1"/>
  <c r="AP62" i="2"/>
  <c r="AP51" i="3" s="1"/>
  <c r="W63" i="2"/>
  <c r="W52" i="3" s="1"/>
  <c r="X63" i="2"/>
  <c r="X52" i="3" s="1"/>
  <c r="Y63" i="2"/>
  <c r="Y52" i="3" s="1"/>
  <c r="Z63" i="2"/>
  <c r="Z52" i="3" s="1"/>
  <c r="AA63" i="2"/>
  <c r="AA52" i="3" s="1"/>
  <c r="AB63" i="2"/>
  <c r="AB52" i="3" s="1"/>
  <c r="AC63" i="2"/>
  <c r="AC52" i="3" s="1"/>
  <c r="AD63" i="2"/>
  <c r="AD52" i="3" s="1"/>
  <c r="AE63" i="2"/>
  <c r="AE52" i="3" s="1"/>
  <c r="AF63" i="2"/>
  <c r="AF52" i="3" s="1"/>
  <c r="AG63" i="2"/>
  <c r="AG52" i="3" s="1"/>
  <c r="AH63" i="2"/>
  <c r="AH52" i="3" s="1"/>
  <c r="AI63" i="2"/>
  <c r="AI52" i="3" s="1"/>
  <c r="AJ63" i="2"/>
  <c r="AJ52" i="3" s="1"/>
  <c r="AK63" i="2"/>
  <c r="AL63" i="2"/>
  <c r="AL52" i="3" s="1"/>
  <c r="AM63" i="2"/>
  <c r="AM52" i="3" s="1"/>
  <c r="AN63" i="2"/>
  <c r="AN52" i="3" s="1"/>
  <c r="AO63" i="2"/>
  <c r="AO52" i="3" s="1"/>
  <c r="AP63" i="2"/>
  <c r="AP52" i="3" s="1"/>
  <c r="AQ10" i="2"/>
  <c r="AR10" i="2"/>
  <c r="AS10" i="2"/>
  <c r="AT10" i="2"/>
  <c r="AU10" i="2"/>
  <c r="AV10" i="2"/>
  <c r="AQ11" i="2"/>
  <c r="AR11" i="2"/>
  <c r="AS11" i="2"/>
  <c r="AT11" i="2"/>
  <c r="AU11" i="2"/>
  <c r="AV11" i="2"/>
  <c r="AQ12" i="2"/>
  <c r="BA12" i="2" s="1"/>
  <c r="AR12" i="2"/>
  <c r="AS12" i="2"/>
  <c r="AT12" i="2"/>
  <c r="AU12" i="2"/>
  <c r="AV12" i="2"/>
  <c r="AQ13" i="2"/>
  <c r="AR13" i="2"/>
  <c r="AS13" i="2"/>
  <c r="AT13" i="2"/>
  <c r="AU13" i="2"/>
  <c r="AV13" i="2"/>
  <c r="AQ14" i="2"/>
  <c r="AR14" i="2"/>
  <c r="BA15" i="2" s="1"/>
  <c r="AS14" i="2"/>
  <c r="AT14" i="2"/>
  <c r="AU14" i="2"/>
  <c r="AV14" i="2"/>
  <c r="AQ15" i="2"/>
  <c r="AR15" i="2"/>
  <c r="AS15" i="2"/>
  <c r="AT15" i="2"/>
  <c r="AU15" i="2"/>
  <c r="AV15" i="2"/>
  <c r="AQ16" i="2"/>
  <c r="AR16" i="2"/>
  <c r="BA17" i="2" s="1"/>
  <c r="AS16" i="2"/>
  <c r="AT16" i="2"/>
  <c r="AU16" i="2"/>
  <c r="AV16" i="2"/>
  <c r="AQ17" i="2"/>
  <c r="AR17" i="2"/>
  <c r="AS17" i="2"/>
  <c r="AT17" i="2"/>
  <c r="AU17" i="2"/>
  <c r="AV17" i="2"/>
  <c r="AV19" i="2"/>
  <c r="AU19" i="2"/>
  <c r="AT19" i="2"/>
  <c r="AS19" i="2"/>
  <c r="AR19" i="2"/>
  <c r="AQ19" i="2"/>
  <c r="AV18" i="2"/>
  <c r="AU18" i="2"/>
  <c r="AT18" i="2"/>
  <c r="AS18" i="2"/>
  <c r="AR18" i="2"/>
  <c r="AQ18" i="2"/>
  <c r="AQ22" i="2"/>
  <c r="BA22" i="2" s="1"/>
  <c r="AR22" i="2"/>
  <c r="AS22" i="2"/>
  <c r="AT22" i="2"/>
  <c r="AU22" i="2"/>
  <c r="AV22" i="2"/>
  <c r="AQ23" i="2"/>
  <c r="AR23" i="2"/>
  <c r="AS23" i="2"/>
  <c r="AT23" i="2"/>
  <c r="AU23" i="2"/>
  <c r="AV23" i="2"/>
  <c r="AQ24" i="2"/>
  <c r="BA24" i="2" s="1"/>
  <c r="AR24" i="2"/>
  <c r="AS24" i="2"/>
  <c r="AT24" i="2"/>
  <c r="AU24" i="2"/>
  <c r="AV24" i="2"/>
  <c r="AQ25" i="2"/>
  <c r="AR25" i="2"/>
  <c r="AS25" i="2"/>
  <c r="AT25" i="2"/>
  <c r="AU25" i="2"/>
  <c r="AV25" i="2"/>
  <c r="AQ26" i="2"/>
  <c r="BA26" i="2" s="1"/>
  <c r="AR26" i="2"/>
  <c r="AS26" i="2"/>
  <c r="AT26" i="2"/>
  <c r="AU26" i="2"/>
  <c r="AV26" i="2"/>
  <c r="AQ27" i="2"/>
  <c r="AR27" i="2"/>
  <c r="AS27" i="2"/>
  <c r="AT27" i="2"/>
  <c r="AU27" i="2"/>
  <c r="AV27" i="2"/>
  <c r="AQ28" i="2"/>
  <c r="BA28" i="2" s="1"/>
  <c r="AR28" i="2"/>
  <c r="AS28" i="2"/>
  <c r="AT28" i="2"/>
  <c r="AU28" i="2"/>
  <c r="AV28" i="2"/>
  <c r="AQ29" i="2"/>
  <c r="AR29" i="2"/>
  <c r="AS29" i="2"/>
  <c r="AT29" i="2"/>
  <c r="AU29" i="2"/>
  <c r="AV29" i="2"/>
  <c r="AQ30" i="2"/>
  <c r="BA30" i="2" s="1"/>
  <c r="AR30" i="2"/>
  <c r="AS30" i="2"/>
  <c r="AT30" i="2"/>
  <c r="AU30" i="2"/>
  <c r="AV30" i="2"/>
  <c r="AQ31" i="2"/>
  <c r="AR31" i="2"/>
  <c r="AS31" i="2"/>
  <c r="AT31" i="2"/>
  <c r="AU31" i="2"/>
  <c r="AV31" i="2"/>
  <c r="AQ32" i="2"/>
  <c r="BA32" i="2" s="1"/>
  <c r="AR32" i="2"/>
  <c r="AS32" i="2"/>
  <c r="AT32" i="2"/>
  <c r="AU32" i="2"/>
  <c r="AV32" i="2"/>
  <c r="AQ33" i="2"/>
  <c r="AR33" i="2"/>
  <c r="AS33" i="2"/>
  <c r="AT33" i="2"/>
  <c r="AU33" i="2"/>
  <c r="AV33" i="2"/>
  <c r="AQ34" i="2"/>
  <c r="BA34" i="2" s="1"/>
  <c r="AR34" i="2"/>
  <c r="AS34" i="2"/>
  <c r="AT34" i="2"/>
  <c r="AU34" i="2"/>
  <c r="AV34" i="2"/>
  <c r="AQ35" i="2"/>
  <c r="AR35" i="2"/>
  <c r="AS35" i="2"/>
  <c r="AT35" i="2"/>
  <c r="AU35" i="2"/>
  <c r="AV35" i="2"/>
  <c r="AQ36" i="2"/>
  <c r="BA36" i="2" s="1"/>
  <c r="AR36" i="2"/>
  <c r="AS36" i="2"/>
  <c r="AT36" i="2"/>
  <c r="AU36" i="2"/>
  <c r="AV36" i="2"/>
  <c r="AQ37" i="2"/>
  <c r="AR37" i="2"/>
  <c r="AS37" i="2"/>
  <c r="AT37" i="2"/>
  <c r="AU37" i="2"/>
  <c r="AV37" i="2"/>
  <c r="AQ38" i="2"/>
  <c r="BA38" i="2" s="1"/>
  <c r="AR38" i="2"/>
  <c r="AS38" i="2"/>
  <c r="AT38" i="2"/>
  <c r="AU38" i="2"/>
  <c r="AV38" i="2"/>
  <c r="AQ39" i="2"/>
  <c r="AR39" i="2"/>
  <c r="AS39" i="2"/>
  <c r="AT39" i="2"/>
  <c r="AU39" i="2"/>
  <c r="AV39" i="2"/>
  <c r="AQ40" i="2"/>
  <c r="BA40" i="2" s="1"/>
  <c r="AR40" i="2"/>
  <c r="AS40" i="2"/>
  <c r="AT40" i="2"/>
  <c r="AU40" i="2"/>
  <c r="AV40" i="2"/>
  <c r="AQ41" i="2"/>
  <c r="AR41" i="2"/>
  <c r="AS41" i="2"/>
  <c r="AT41" i="2"/>
  <c r="AU41" i="2"/>
  <c r="AV41" i="2"/>
  <c r="AQ42" i="2"/>
  <c r="BA42" i="2" s="1"/>
  <c r="AR42" i="2"/>
  <c r="AS42" i="2"/>
  <c r="AT42" i="2"/>
  <c r="AU42" i="2"/>
  <c r="AV42" i="2"/>
  <c r="AQ43" i="2"/>
  <c r="AR43" i="2"/>
  <c r="AS43" i="2"/>
  <c r="AT43" i="2"/>
  <c r="AU43" i="2"/>
  <c r="AV43" i="2"/>
  <c r="AQ44" i="2"/>
  <c r="BA44" i="2" s="1"/>
  <c r="AR44" i="2"/>
  <c r="AS44" i="2"/>
  <c r="AT44" i="2"/>
  <c r="AU44" i="2"/>
  <c r="AV44" i="2"/>
  <c r="AQ45" i="2"/>
  <c r="AR45" i="2"/>
  <c r="AS45" i="2"/>
  <c r="AT45" i="2"/>
  <c r="AU45" i="2"/>
  <c r="AV45" i="2"/>
  <c r="AQ46" i="2"/>
  <c r="BA46" i="2" s="1"/>
  <c r="AR46" i="2"/>
  <c r="AS46" i="2"/>
  <c r="AT46" i="2"/>
  <c r="AU46" i="2"/>
  <c r="AV46" i="2"/>
  <c r="AQ47" i="2"/>
  <c r="AR47" i="2"/>
  <c r="AS47" i="2"/>
  <c r="AT47" i="2"/>
  <c r="AU47" i="2"/>
  <c r="AV47" i="2"/>
  <c r="AQ48" i="2"/>
  <c r="BA48" i="2" s="1"/>
  <c r="AR48" i="2"/>
  <c r="AS48" i="2"/>
  <c r="AT48" i="2"/>
  <c r="AU48" i="2"/>
  <c r="AV48" i="2"/>
  <c r="AQ49" i="2"/>
  <c r="AR49" i="2"/>
  <c r="AS49" i="2"/>
  <c r="AT49" i="2"/>
  <c r="AU49" i="2"/>
  <c r="AV49" i="2"/>
  <c r="AQ50" i="2"/>
  <c r="AR50" i="2"/>
  <c r="AS50" i="2"/>
  <c r="AT50" i="2"/>
  <c r="AU50" i="2"/>
  <c r="AV50" i="2"/>
  <c r="AQ51" i="2"/>
  <c r="AR51" i="2"/>
  <c r="AS51" i="2"/>
  <c r="AT51" i="2"/>
  <c r="AU51" i="2"/>
  <c r="AV51" i="2"/>
  <c r="AQ52" i="2"/>
  <c r="BA52" i="2" s="1"/>
  <c r="AR52" i="2"/>
  <c r="AS52" i="2"/>
  <c r="AT52" i="2"/>
  <c r="AU52" i="2"/>
  <c r="AV52" i="2"/>
  <c r="AQ53" i="2"/>
  <c r="AR53" i="2"/>
  <c r="AS53" i="2"/>
  <c r="AT53" i="2"/>
  <c r="AU53" i="2"/>
  <c r="AV53" i="2"/>
  <c r="AQ54" i="2"/>
  <c r="BA54" i="2" s="1"/>
  <c r="AR54" i="2"/>
  <c r="AS54" i="2"/>
  <c r="AT54" i="2"/>
  <c r="AU54" i="2"/>
  <c r="AV54" i="2"/>
  <c r="AQ55" i="2"/>
  <c r="AR55" i="2"/>
  <c r="AS55" i="2"/>
  <c r="AT55" i="2"/>
  <c r="AU55" i="2"/>
  <c r="AV55" i="2"/>
  <c r="AQ56" i="2"/>
  <c r="BA56" i="2" s="1"/>
  <c r="AR56" i="2"/>
  <c r="AS56" i="2"/>
  <c r="AT56" i="2"/>
  <c r="AU56" i="2"/>
  <c r="AV56" i="2"/>
  <c r="AQ57" i="2"/>
  <c r="AR57" i="2"/>
  <c r="AS57" i="2"/>
  <c r="AT57" i="2"/>
  <c r="AU57" i="2"/>
  <c r="AV57" i="2"/>
  <c r="AQ58" i="2"/>
  <c r="BA58" i="2" s="1"/>
  <c r="AR58" i="2"/>
  <c r="AS58" i="2"/>
  <c r="AT58" i="2"/>
  <c r="AU58" i="2"/>
  <c r="AV58" i="2"/>
  <c r="AQ59" i="2"/>
  <c r="AR59" i="2"/>
  <c r="AS59" i="2"/>
  <c r="AT59" i="2"/>
  <c r="AU59" i="2"/>
  <c r="AV59" i="2"/>
  <c r="AV61" i="2"/>
  <c r="AU61" i="2"/>
  <c r="AT61" i="2"/>
  <c r="AS61" i="2"/>
  <c r="AR61" i="2"/>
  <c r="AQ61" i="2"/>
  <c r="AV60" i="2"/>
  <c r="AU60" i="2"/>
  <c r="AT60" i="2"/>
  <c r="AS60" i="2"/>
  <c r="AR60" i="2"/>
  <c r="AQ60" i="2"/>
  <c r="BA60" i="2" s="1"/>
  <c r="AQ64" i="2"/>
  <c r="BA64" i="2" s="1"/>
  <c r="AR64" i="2"/>
  <c r="AS64" i="2"/>
  <c r="AT64" i="2"/>
  <c r="AU64" i="2"/>
  <c r="AV64" i="2"/>
  <c r="AQ65" i="2"/>
  <c r="AR65" i="2"/>
  <c r="AS65" i="2"/>
  <c r="AT65" i="2"/>
  <c r="AU65" i="2"/>
  <c r="AV65" i="2"/>
  <c r="AQ66" i="2"/>
  <c r="BA66" i="2" s="1"/>
  <c r="AR66" i="2"/>
  <c r="AS66" i="2"/>
  <c r="AT66" i="2"/>
  <c r="AU66" i="2"/>
  <c r="AV66" i="2"/>
  <c r="AQ67" i="2"/>
  <c r="AR67" i="2"/>
  <c r="AS67" i="2"/>
  <c r="AT67" i="2"/>
  <c r="AU67" i="2"/>
  <c r="AV67" i="2"/>
  <c r="AQ68" i="2"/>
  <c r="BA68" i="2" s="1"/>
  <c r="AR68" i="2"/>
  <c r="AS68" i="2"/>
  <c r="AT68" i="2"/>
  <c r="AU68" i="2"/>
  <c r="AV68" i="2"/>
  <c r="AQ69" i="2"/>
  <c r="AR69" i="2"/>
  <c r="AS69" i="2"/>
  <c r="AT69" i="2"/>
  <c r="AU69" i="2"/>
  <c r="AV69" i="2"/>
  <c r="AQ70" i="2"/>
  <c r="BA70" i="2" s="1"/>
  <c r="AR70" i="2"/>
  <c r="AS70" i="2"/>
  <c r="AT70" i="2"/>
  <c r="AU70" i="2"/>
  <c r="AV70" i="2"/>
  <c r="AQ71" i="2"/>
  <c r="AR71" i="2"/>
  <c r="AS71" i="2"/>
  <c r="AT71" i="2"/>
  <c r="AU71" i="2"/>
  <c r="AV71" i="2"/>
  <c r="AQ72" i="2"/>
  <c r="BA72" i="2" s="1"/>
  <c r="AR72" i="2"/>
  <c r="AS72" i="2"/>
  <c r="AT72" i="2"/>
  <c r="AU72" i="2"/>
  <c r="AV72" i="2"/>
  <c r="AQ73" i="2"/>
  <c r="AR73" i="2"/>
  <c r="AS73" i="2"/>
  <c r="AT73" i="2"/>
  <c r="AU73" i="2"/>
  <c r="AV73" i="2"/>
  <c r="AQ74" i="2"/>
  <c r="BA74" i="2" s="1"/>
  <c r="AR74" i="2"/>
  <c r="AS74" i="2"/>
  <c r="AT74" i="2"/>
  <c r="AU74" i="2"/>
  <c r="AV74" i="2"/>
  <c r="AQ75" i="2"/>
  <c r="AR75" i="2"/>
  <c r="AS75" i="2"/>
  <c r="AT75" i="2"/>
  <c r="AU75" i="2"/>
  <c r="AV75" i="2"/>
  <c r="AQ76" i="2"/>
  <c r="BA76" i="2" s="1"/>
  <c r="AR76" i="2"/>
  <c r="AS76" i="2"/>
  <c r="AT76" i="2"/>
  <c r="AU76" i="2"/>
  <c r="AV76" i="2"/>
  <c r="AQ77" i="2"/>
  <c r="AR77" i="2"/>
  <c r="AS77" i="2"/>
  <c r="AT77" i="2"/>
  <c r="AU77" i="2"/>
  <c r="AV77" i="2"/>
  <c r="AQ78" i="2"/>
  <c r="AR78" i="2"/>
  <c r="AS78" i="2"/>
  <c r="AT78" i="2"/>
  <c r="AU78" i="2"/>
  <c r="AV78" i="2"/>
  <c r="AQ79" i="2"/>
  <c r="AR79" i="2"/>
  <c r="AS79" i="2"/>
  <c r="AT79" i="2"/>
  <c r="AU79" i="2"/>
  <c r="AV79" i="2"/>
  <c r="AQ80" i="2"/>
  <c r="AR80" i="2"/>
  <c r="BA81" i="2" s="1"/>
  <c r="AS80" i="2"/>
  <c r="AT80" i="2"/>
  <c r="AU80" i="2"/>
  <c r="AV80" i="2"/>
  <c r="AQ81" i="2"/>
  <c r="AR81" i="2"/>
  <c r="AS81" i="2"/>
  <c r="AT81" i="2"/>
  <c r="AU81" i="2"/>
  <c r="AV81" i="2"/>
  <c r="AQ82" i="2"/>
  <c r="BA82" i="2" s="1"/>
  <c r="AR82" i="2"/>
  <c r="AS82" i="2"/>
  <c r="AT82" i="2"/>
  <c r="AU82" i="2"/>
  <c r="AV82" i="2"/>
  <c r="AQ83" i="2"/>
  <c r="AR83" i="2"/>
  <c r="AS83" i="2"/>
  <c r="AT83" i="2"/>
  <c r="AU83" i="2"/>
  <c r="AV83" i="2"/>
  <c r="AQ84" i="2"/>
  <c r="BA84" i="2" s="1"/>
  <c r="AR84" i="2"/>
  <c r="AS84" i="2"/>
  <c r="AT84" i="2"/>
  <c r="AU84" i="2"/>
  <c r="AV84" i="2"/>
  <c r="AQ85" i="2"/>
  <c r="AR85" i="2"/>
  <c r="AS85" i="2"/>
  <c r="AT85" i="2"/>
  <c r="AU85" i="2"/>
  <c r="AV85" i="2"/>
  <c r="AQ86" i="2"/>
  <c r="AR86" i="2"/>
  <c r="AS86" i="2"/>
  <c r="AT86" i="2"/>
  <c r="AU86" i="2"/>
  <c r="AV86" i="2"/>
  <c r="AQ87" i="2"/>
  <c r="AR87" i="2"/>
  <c r="AS87" i="2"/>
  <c r="AT87" i="2"/>
  <c r="AU87" i="2"/>
  <c r="AV87" i="2"/>
  <c r="BA88" i="2"/>
  <c r="AR88" i="2"/>
  <c r="AT88" i="2"/>
  <c r="AV88" i="2"/>
  <c r="AR89" i="2"/>
  <c r="AT89" i="2"/>
  <c r="AU89" i="2"/>
  <c r="AV89" i="2"/>
  <c r="BA90" i="2"/>
  <c r="BA92" i="2"/>
  <c r="BA98" i="2"/>
  <c r="AU201" i="2"/>
  <c r="BA100" i="2"/>
  <c r="BA102" i="2"/>
  <c r="BA104" i="2"/>
  <c r="BA106" i="2"/>
  <c r="AQ108" i="2"/>
  <c r="AR108" i="2"/>
  <c r="BA109" i="2" s="1"/>
  <c r="AS108" i="2"/>
  <c r="AT108" i="2"/>
  <c r="AU108" i="2"/>
  <c r="AV108" i="2"/>
  <c r="AQ109" i="2"/>
  <c r="AR109" i="2"/>
  <c r="AS109" i="2"/>
  <c r="AT109" i="2"/>
  <c r="AU109" i="2"/>
  <c r="AV109" i="2"/>
  <c r="AQ110" i="2"/>
  <c r="BA110" i="2" s="1"/>
  <c r="AR110" i="2"/>
  <c r="AS110" i="2"/>
  <c r="AT110" i="2"/>
  <c r="AU110" i="2"/>
  <c r="AV110" i="2"/>
  <c r="AQ111" i="2"/>
  <c r="AR111" i="2"/>
  <c r="AS111" i="2"/>
  <c r="AT111" i="2"/>
  <c r="AU111" i="2"/>
  <c r="AV111" i="2"/>
  <c r="AQ112" i="2"/>
  <c r="BA112" i="2" s="1"/>
  <c r="AR112" i="2"/>
  <c r="AS112" i="2"/>
  <c r="AT112" i="2"/>
  <c r="AU112" i="2"/>
  <c r="AV112" i="2"/>
  <c r="AQ113" i="2"/>
  <c r="AR113" i="2"/>
  <c r="AS113" i="2"/>
  <c r="AT113" i="2"/>
  <c r="AU113" i="2"/>
  <c r="AV113" i="2"/>
  <c r="AQ114" i="2"/>
  <c r="BA114" i="2" s="1"/>
  <c r="AR114" i="2"/>
  <c r="AS114" i="2"/>
  <c r="AT114" i="2"/>
  <c r="AU114" i="2"/>
  <c r="AV114" i="2"/>
  <c r="AQ115" i="2"/>
  <c r="AR115" i="2"/>
  <c r="AS115" i="2"/>
  <c r="AT115" i="2"/>
  <c r="AU115" i="2"/>
  <c r="AV115" i="2"/>
  <c r="AQ116" i="2"/>
  <c r="AR116" i="2"/>
  <c r="AS116" i="2"/>
  <c r="AT116" i="2"/>
  <c r="AU116" i="2"/>
  <c r="AV116" i="2"/>
  <c r="AQ117" i="2"/>
  <c r="AR117" i="2"/>
  <c r="AS117" i="2"/>
  <c r="AT117" i="2"/>
  <c r="AU117" i="2"/>
  <c r="AV117" i="2"/>
  <c r="AQ118" i="2"/>
  <c r="BA118" i="2" s="1"/>
  <c r="AR118" i="2"/>
  <c r="AS118" i="2"/>
  <c r="AT118" i="2"/>
  <c r="AU118" i="2"/>
  <c r="AV118" i="2"/>
  <c r="AQ119" i="2"/>
  <c r="AR119" i="2"/>
  <c r="AS119" i="2"/>
  <c r="AT119" i="2"/>
  <c r="AU119" i="2"/>
  <c r="AV119" i="2"/>
  <c r="AQ120" i="2"/>
  <c r="BA120" i="2" s="1"/>
  <c r="AR120" i="2"/>
  <c r="AS120" i="2"/>
  <c r="AT120" i="2"/>
  <c r="AU120" i="2"/>
  <c r="AV120" i="2"/>
  <c r="AQ121" i="2"/>
  <c r="AR121" i="2"/>
  <c r="AS121" i="2"/>
  <c r="AT121" i="2"/>
  <c r="AU121" i="2"/>
  <c r="AV121" i="2"/>
  <c r="AQ122" i="2"/>
  <c r="BA122" i="2" s="1"/>
  <c r="AR122" i="2"/>
  <c r="AS122" i="2"/>
  <c r="AT122" i="2"/>
  <c r="AU122" i="2"/>
  <c r="AV122" i="2"/>
  <c r="AQ123" i="2"/>
  <c r="AR123" i="2"/>
  <c r="AS123" i="2"/>
  <c r="AT123" i="2"/>
  <c r="AU123" i="2"/>
  <c r="AV123" i="2"/>
  <c r="AQ124" i="2"/>
  <c r="BA124" i="2" s="1"/>
  <c r="AR124" i="2"/>
  <c r="AS124" i="2"/>
  <c r="AT124" i="2"/>
  <c r="AU124" i="2"/>
  <c r="AV124" i="2"/>
  <c r="AQ125" i="2"/>
  <c r="AR125" i="2"/>
  <c r="AS125" i="2"/>
  <c r="AT125" i="2"/>
  <c r="AU125" i="2"/>
  <c r="AV125" i="2"/>
  <c r="AQ126" i="2"/>
  <c r="BA126" i="2" s="1"/>
  <c r="AR126" i="2"/>
  <c r="AS126" i="2"/>
  <c r="AT126" i="2"/>
  <c r="AU126" i="2"/>
  <c r="AV126" i="2"/>
  <c r="AQ127" i="2"/>
  <c r="AR127" i="2"/>
  <c r="AS127" i="2"/>
  <c r="AT127" i="2"/>
  <c r="AU127" i="2"/>
  <c r="AV127" i="2"/>
  <c r="AQ128" i="2"/>
  <c r="BA128" i="2" s="1"/>
  <c r="AR128" i="2"/>
  <c r="AS128" i="2"/>
  <c r="AT128" i="2"/>
  <c r="AU128" i="2"/>
  <c r="AV128" i="2"/>
  <c r="AQ129" i="2"/>
  <c r="AR129" i="2"/>
  <c r="AS129" i="2"/>
  <c r="AT129" i="2"/>
  <c r="AU129" i="2"/>
  <c r="AV129" i="2"/>
  <c r="AQ130" i="2"/>
  <c r="BA130" i="2" s="1"/>
  <c r="AR130" i="2"/>
  <c r="AS130" i="2"/>
  <c r="AT130" i="2"/>
  <c r="AU130" i="2"/>
  <c r="AV130" i="2"/>
  <c r="AQ131" i="2"/>
  <c r="AR131" i="2"/>
  <c r="AS131" i="2"/>
  <c r="AT131" i="2"/>
  <c r="AU131" i="2"/>
  <c r="AV131" i="2"/>
  <c r="AQ132" i="2"/>
  <c r="BA132" i="2" s="1"/>
  <c r="AR132" i="2"/>
  <c r="AS132" i="2"/>
  <c r="AT132" i="2"/>
  <c r="AU132" i="2"/>
  <c r="AV132" i="2"/>
  <c r="AQ133" i="2"/>
  <c r="AR133" i="2"/>
  <c r="AS133" i="2"/>
  <c r="AT133" i="2"/>
  <c r="AU133" i="2"/>
  <c r="AV133" i="2"/>
  <c r="AQ134" i="2"/>
  <c r="BA134" i="2" s="1"/>
  <c r="AR134" i="2"/>
  <c r="AS134" i="2"/>
  <c r="AT134" i="2"/>
  <c r="AU134" i="2"/>
  <c r="AV134" i="2"/>
  <c r="AQ135" i="2"/>
  <c r="AR135" i="2"/>
  <c r="AS135" i="2"/>
  <c r="AT135" i="2"/>
  <c r="AU135" i="2"/>
  <c r="AV135" i="2"/>
  <c r="AQ136" i="2"/>
  <c r="BA136" i="2" s="1"/>
  <c r="AR136" i="2"/>
  <c r="AS136" i="2"/>
  <c r="AT136" i="2"/>
  <c r="AU136" i="2"/>
  <c r="AV136" i="2"/>
  <c r="AQ137" i="2"/>
  <c r="AR137" i="2"/>
  <c r="AS137" i="2"/>
  <c r="AT137" i="2"/>
  <c r="AU137" i="2"/>
  <c r="AV137" i="2"/>
  <c r="AQ138" i="2"/>
  <c r="BA138" i="2" s="1"/>
  <c r="AR138" i="2"/>
  <c r="AS138" i="2"/>
  <c r="AT138" i="2"/>
  <c r="AU138" i="2"/>
  <c r="AV138" i="2"/>
  <c r="AQ139" i="2"/>
  <c r="AR139" i="2"/>
  <c r="AS139" i="2"/>
  <c r="AT139" i="2"/>
  <c r="AU139" i="2"/>
  <c r="AV139" i="2"/>
  <c r="AQ140" i="2"/>
  <c r="BA140" i="2" s="1"/>
  <c r="AR140" i="2"/>
  <c r="AS140" i="2"/>
  <c r="AT140" i="2"/>
  <c r="AU140" i="2"/>
  <c r="AV140" i="2"/>
  <c r="AQ141" i="2"/>
  <c r="AR141" i="2"/>
  <c r="AS141" i="2"/>
  <c r="AT141" i="2"/>
  <c r="AU141" i="2"/>
  <c r="AV141" i="2"/>
  <c r="AQ142" i="2"/>
  <c r="BA142" i="2" s="1"/>
  <c r="AR142" i="2"/>
  <c r="AS142" i="2"/>
  <c r="AT142" i="2"/>
  <c r="AU142" i="2"/>
  <c r="AV142" i="2"/>
  <c r="AQ143" i="2"/>
  <c r="AR143" i="2"/>
  <c r="AS143" i="2"/>
  <c r="AT143" i="2"/>
  <c r="AU143" i="2"/>
  <c r="AV143" i="2"/>
  <c r="AQ144" i="2"/>
  <c r="BA144" i="2" s="1"/>
  <c r="AR144" i="2"/>
  <c r="AS144" i="2"/>
  <c r="AT144" i="2"/>
  <c r="AU144" i="2"/>
  <c r="AV144" i="2"/>
  <c r="AQ145" i="2"/>
  <c r="AR145" i="2"/>
  <c r="AS145" i="2"/>
  <c r="AT145" i="2"/>
  <c r="AU145" i="2"/>
  <c r="AV145" i="2"/>
  <c r="AQ146" i="2"/>
  <c r="BA146" i="2" s="1"/>
  <c r="AR146" i="2"/>
  <c r="AS146" i="2"/>
  <c r="AT146" i="2"/>
  <c r="AU146" i="2"/>
  <c r="AV146" i="2"/>
  <c r="AQ147" i="2"/>
  <c r="AR147" i="2"/>
  <c r="AS147" i="2"/>
  <c r="AT147" i="2"/>
  <c r="AU147" i="2"/>
  <c r="AV147" i="2"/>
  <c r="AQ148" i="2"/>
  <c r="BA148" i="2" s="1"/>
  <c r="AR148" i="2"/>
  <c r="AS148" i="2"/>
  <c r="AT148" i="2"/>
  <c r="AU148" i="2"/>
  <c r="AV148" i="2"/>
  <c r="AQ149" i="2"/>
  <c r="AR149" i="2"/>
  <c r="AS149" i="2"/>
  <c r="AT149" i="2"/>
  <c r="AU149" i="2"/>
  <c r="AV149" i="2"/>
  <c r="AQ150" i="2"/>
  <c r="BA150" i="2" s="1"/>
  <c r="AR150" i="2"/>
  <c r="AS150" i="2"/>
  <c r="AT150" i="2"/>
  <c r="AU150" i="2"/>
  <c r="AV150" i="2"/>
  <c r="AQ151" i="2"/>
  <c r="AR151" i="2"/>
  <c r="AS151" i="2"/>
  <c r="AT151" i="2"/>
  <c r="AU151" i="2"/>
  <c r="AV151" i="2"/>
  <c r="AQ152" i="2"/>
  <c r="BA152" i="2" s="1"/>
  <c r="AR152" i="2"/>
  <c r="AS152" i="2"/>
  <c r="AT152" i="2"/>
  <c r="AU152" i="2"/>
  <c r="AV152" i="2"/>
  <c r="AQ153" i="2"/>
  <c r="AR153" i="2"/>
  <c r="AS153" i="2"/>
  <c r="AT153" i="2"/>
  <c r="AU153" i="2"/>
  <c r="AV153" i="2"/>
  <c r="AQ154" i="2"/>
  <c r="BA154" i="2" s="1"/>
  <c r="AR154" i="2"/>
  <c r="AS154" i="2"/>
  <c r="AT154" i="2"/>
  <c r="AU154" i="2"/>
  <c r="AV154" i="2"/>
  <c r="AQ155" i="2"/>
  <c r="AR155" i="2"/>
  <c r="AS155" i="2"/>
  <c r="AT155" i="2"/>
  <c r="AU155" i="2"/>
  <c r="AV155" i="2"/>
  <c r="AQ156" i="2"/>
  <c r="BA156" i="2" s="1"/>
  <c r="AR156" i="2"/>
  <c r="AS156" i="2"/>
  <c r="AT156" i="2"/>
  <c r="AU156" i="2"/>
  <c r="AV156" i="2"/>
  <c r="AQ157" i="2"/>
  <c r="AR157" i="2"/>
  <c r="AS157" i="2"/>
  <c r="AT157" i="2"/>
  <c r="AU157" i="2"/>
  <c r="AV157" i="2"/>
  <c r="AQ158" i="2"/>
  <c r="BA158" i="2" s="1"/>
  <c r="AR158" i="2"/>
  <c r="AS158" i="2"/>
  <c r="AT158" i="2"/>
  <c r="AU158" i="2"/>
  <c r="AV158" i="2"/>
  <c r="AQ159" i="2"/>
  <c r="AR159" i="2"/>
  <c r="AS159" i="2"/>
  <c r="AT159" i="2"/>
  <c r="AU159" i="2"/>
  <c r="AV159" i="2"/>
  <c r="AQ160" i="2"/>
  <c r="BA160" i="2" s="1"/>
  <c r="AR160" i="2"/>
  <c r="AS160" i="2"/>
  <c r="AT160" i="2"/>
  <c r="AU160" i="2"/>
  <c r="AV160" i="2"/>
  <c r="AQ161" i="2"/>
  <c r="AR161" i="2"/>
  <c r="AS161" i="2"/>
  <c r="AT161" i="2"/>
  <c r="AU161" i="2"/>
  <c r="AV161" i="2"/>
  <c r="AQ162" i="2"/>
  <c r="BA162" i="2" s="1"/>
  <c r="AR162" i="2"/>
  <c r="AS162" i="2"/>
  <c r="AT162" i="2"/>
  <c r="AU162" i="2"/>
  <c r="AV162" i="2"/>
  <c r="AQ163" i="2"/>
  <c r="AR163" i="2"/>
  <c r="AS163" i="2"/>
  <c r="AT163" i="2"/>
  <c r="AU163" i="2"/>
  <c r="AV163" i="2"/>
  <c r="AQ164" i="2"/>
  <c r="BA164" i="2" s="1"/>
  <c r="AR164" i="2"/>
  <c r="AS164" i="2"/>
  <c r="AT164" i="2"/>
  <c r="AU164" i="2"/>
  <c r="AV164" i="2"/>
  <c r="AQ165" i="2"/>
  <c r="AR165" i="2"/>
  <c r="AS165" i="2"/>
  <c r="AT165" i="2"/>
  <c r="AU165" i="2"/>
  <c r="AV165" i="2"/>
  <c r="AQ166" i="2"/>
  <c r="BA166" i="2" s="1"/>
  <c r="AR166" i="2"/>
  <c r="AS166" i="2"/>
  <c r="AT166" i="2"/>
  <c r="AU166" i="2"/>
  <c r="AV166" i="2"/>
  <c r="AQ167" i="2"/>
  <c r="AR167" i="2"/>
  <c r="AS167" i="2"/>
  <c r="AT167" i="2"/>
  <c r="AU167" i="2"/>
  <c r="AV167" i="2"/>
  <c r="AQ168" i="2"/>
  <c r="BA168" i="2" s="1"/>
  <c r="AR168" i="2"/>
  <c r="AS168" i="2"/>
  <c r="AT168" i="2"/>
  <c r="AU168" i="2"/>
  <c r="AV168" i="2"/>
  <c r="AQ169" i="2"/>
  <c r="AR169" i="2"/>
  <c r="AS169" i="2"/>
  <c r="AT169" i="2"/>
  <c r="AU169" i="2"/>
  <c r="AV169" i="2"/>
  <c r="AQ170" i="2"/>
  <c r="BA170" i="2" s="1"/>
  <c r="AR170" i="2"/>
  <c r="AS170" i="2"/>
  <c r="AT170" i="2"/>
  <c r="AU170" i="2"/>
  <c r="AV170" i="2"/>
  <c r="AQ171" i="2"/>
  <c r="AR171" i="2"/>
  <c r="AS171" i="2"/>
  <c r="AT171" i="2"/>
  <c r="AU171" i="2"/>
  <c r="AV171" i="2"/>
  <c r="AQ172" i="2"/>
  <c r="BA172" i="2" s="1"/>
  <c r="AR172" i="2"/>
  <c r="AS172" i="2"/>
  <c r="AT172" i="2"/>
  <c r="AU172" i="2"/>
  <c r="AV172" i="2"/>
  <c r="AQ173" i="2"/>
  <c r="AR173" i="2"/>
  <c r="AS173" i="2"/>
  <c r="AT173" i="2"/>
  <c r="AU173" i="2"/>
  <c r="AV173" i="2"/>
  <c r="AQ174" i="2"/>
  <c r="BA174" i="2" s="1"/>
  <c r="AR174" i="2"/>
  <c r="AS174" i="2"/>
  <c r="AT174" i="2"/>
  <c r="AU174" i="2"/>
  <c r="AV174" i="2"/>
  <c r="AQ175" i="2"/>
  <c r="AR175" i="2"/>
  <c r="AS175" i="2"/>
  <c r="AT175" i="2"/>
  <c r="AU175" i="2"/>
  <c r="AV175" i="2"/>
  <c r="AQ176" i="2"/>
  <c r="BA176" i="2" s="1"/>
  <c r="AR176" i="2"/>
  <c r="AS176" i="2"/>
  <c r="AT176" i="2"/>
  <c r="AU176" i="2"/>
  <c r="AV176" i="2"/>
  <c r="AQ177" i="2"/>
  <c r="AR177" i="2"/>
  <c r="AS177" i="2"/>
  <c r="AT177" i="2"/>
  <c r="AU177" i="2"/>
  <c r="AV177" i="2"/>
  <c r="AQ178" i="2"/>
  <c r="BA178" i="2" s="1"/>
  <c r="AR178" i="2"/>
  <c r="AS178" i="2"/>
  <c r="AT178" i="2"/>
  <c r="AU178" i="2"/>
  <c r="AV178" i="2"/>
  <c r="AQ179" i="2"/>
  <c r="AR179" i="2"/>
  <c r="AS179" i="2"/>
  <c r="AT179" i="2"/>
  <c r="AU179" i="2"/>
  <c r="AV179" i="2"/>
  <c r="AQ180" i="2"/>
  <c r="BA180" i="2" s="1"/>
  <c r="AR180" i="2"/>
  <c r="AS180" i="2"/>
  <c r="AT180" i="2"/>
  <c r="AU180" i="2"/>
  <c r="AV180" i="2"/>
  <c r="AQ181" i="2"/>
  <c r="AR181" i="2"/>
  <c r="AS181" i="2"/>
  <c r="AT181" i="2"/>
  <c r="AU181" i="2"/>
  <c r="AV181" i="2"/>
  <c r="AQ182" i="2"/>
  <c r="BA182" i="2" s="1"/>
  <c r="AR182" i="2"/>
  <c r="AS182" i="2"/>
  <c r="AT182" i="2"/>
  <c r="AU182" i="2"/>
  <c r="AV182" i="2"/>
  <c r="AQ183" i="2"/>
  <c r="AR183" i="2"/>
  <c r="AS183" i="2"/>
  <c r="AT183" i="2"/>
  <c r="AU183" i="2"/>
  <c r="AV183" i="2"/>
  <c r="AQ184" i="2"/>
  <c r="BA184" i="2" s="1"/>
  <c r="AR184" i="2"/>
  <c r="AS184" i="2"/>
  <c r="AT184" i="2"/>
  <c r="AU184" i="2"/>
  <c r="AV184" i="2"/>
  <c r="AQ185" i="2"/>
  <c r="AR185" i="2"/>
  <c r="AS185" i="2"/>
  <c r="AT185" i="2"/>
  <c r="AU185" i="2"/>
  <c r="AV185" i="2"/>
  <c r="AQ186" i="2"/>
  <c r="BA186" i="2" s="1"/>
  <c r="AR186" i="2"/>
  <c r="AS186" i="2"/>
  <c r="AT186" i="2"/>
  <c r="AU186" i="2"/>
  <c r="AV186" i="2"/>
  <c r="AQ187" i="2"/>
  <c r="AR187" i="2"/>
  <c r="AS187" i="2"/>
  <c r="AT187" i="2"/>
  <c r="AU187" i="2"/>
  <c r="AV187" i="2"/>
  <c r="AQ188" i="2"/>
  <c r="BA188" i="2" s="1"/>
  <c r="AR188" i="2"/>
  <c r="AS188" i="2"/>
  <c r="AT188" i="2"/>
  <c r="AU188" i="2"/>
  <c r="AV188" i="2"/>
  <c r="AQ189" i="2"/>
  <c r="AR189" i="2"/>
  <c r="AS189" i="2"/>
  <c r="AT189" i="2"/>
  <c r="AU189" i="2"/>
  <c r="AV189" i="2"/>
  <c r="AQ190" i="2"/>
  <c r="BA190" i="2" s="1"/>
  <c r="AR190" i="2"/>
  <c r="AS190" i="2"/>
  <c r="AT190" i="2"/>
  <c r="AU190" i="2"/>
  <c r="AV190" i="2"/>
  <c r="AQ191" i="2"/>
  <c r="AR191" i="2"/>
  <c r="AS191" i="2"/>
  <c r="AT191" i="2"/>
  <c r="AU191" i="2"/>
  <c r="AV191" i="2"/>
  <c r="AQ192" i="2"/>
  <c r="BA192" i="2" s="1"/>
  <c r="AR192" i="2"/>
  <c r="AS192" i="2"/>
  <c r="AT192" i="2"/>
  <c r="AU192" i="2"/>
  <c r="AV192" i="2"/>
  <c r="AQ193" i="2"/>
  <c r="AR193" i="2"/>
  <c r="AS193" i="2"/>
  <c r="AT193" i="2"/>
  <c r="AU193" i="2"/>
  <c r="AV193" i="2"/>
  <c r="AQ194" i="2"/>
  <c r="BA194" i="2" s="1"/>
  <c r="AR194" i="2"/>
  <c r="AS194" i="2"/>
  <c r="AT194" i="2"/>
  <c r="AU194" i="2"/>
  <c r="AV194" i="2"/>
  <c r="AQ195" i="2"/>
  <c r="AR195" i="2"/>
  <c r="AS195" i="2"/>
  <c r="AT195" i="2"/>
  <c r="AU195" i="2"/>
  <c r="AV195" i="2"/>
  <c r="AQ196" i="2"/>
  <c r="BA196" i="2" s="1"/>
  <c r="AR196" i="2"/>
  <c r="AS196" i="2"/>
  <c r="AT196" i="2"/>
  <c r="AU196" i="2"/>
  <c r="AV196" i="2"/>
  <c r="AQ197" i="2"/>
  <c r="AR197" i="2"/>
  <c r="AS197" i="2"/>
  <c r="AT197" i="2"/>
  <c r="AU197" i="2"/>
  <c r="AV197" i="2"/>
  <c r="AV199" i="2"/>
  <c r="AU199" i="2"/>
  <c r="AT199" i="2"/>
  <c r="AS199" i="2"/>
  <c r="AR199" i="2"/>
  <c r="AQ199" i="2"/>
  <c r="AV198" i="2"/>
  <c r="AU198" i="2"/>
  <c r="AT198" i="2"/>
  <c r="AS198" i="2"/>
  <c r="AR198" i="2"/>
  <c r="AQ198" i="2"/>
  <c r="BA198" i="2" s="1"/>
  <c r="AQ202" i="2"/>
  <c r="BA202" i="2" s="1"/>
  <c r="AR202" i="2"/>
  <c r="AS202" i="2"/>
  <c r="AT202" i="2"/>
  <c r="AU202" i="2"/>
  <c r="AV202" i="2"/>
  <c r="AQ203" i="2"/>
  <c r="AR203" i="2"/>
  <c r="AS203" i="2"/>
  <c r="AT203" i="2"/>
  <c r="AU203" i="2"/>
  <c r="AV203" i="2"/>
  <c r="AQ204" i="2"/>
  <c r="BA204" i="2" s="1"/>
  <c r="AR204" i="2"/>
  <c r="AS204" i="2"/>
  <c r="AT204" i="2"/>
  <c r="AU204" i="2"/>
  <c r="AV204" i="2"/>
  <c r="AV264" i="2" s="1"/>
  <c r="AQ205" i="2"/>
  <c r="AR205" i="2"/>
  <c r="AS205" i="2"/>
  <c r="AT205" i="2"/>
  <c r="AU205" i="2"/>
  <c r="AV205" i="2"/>
  <c r="AQ206" i="2"/>
  <c r="BA206" i="2" s="1"/>
  <c r="AR206" i="2"/>
  <c r="AS206" i="2"/>
  <c r="AT206" i="2"/>
  <c r="AU206" i="2"/>
  <c r="AV206" i="2"/>
  <c r="AQ207" i="2"/>
  <c r="AR207" i="2"/>
  <c r="AS207" i="2"/>
  <c r="AT207" i="2"/>
  <c r="AU207" i="2"/>
  <c r="AV207" i="2"/>
  <c r="AQ208" i="2"/>
  <c r="BA208" i="2" s="1"/>
  <c r="AR208" i="2"/>
  <c r="AS208" i="2"/>
  <c r="AT208" i="2"/>
  <c r="AU208" i="2"/>
  <c r="AV208" i="2"/>
  <c r="AQ209" i="2"/>
  <c r="AR209" i="2"/>
  <c r="AS209" i="2"/>
  <c r="AT209" i="2"/>
  <c r="AU209" i="2"/>
  <c r="AV209" i="2"/>
  <c r="AQ210" i="2"/>
  <c r="BA210" i="2" s="1"/>
  <c r="AR210" i="2"/>
  <c r="AS210" i="2"/>
  <c r="AT210" i="2"/>
  <c r="AU210" i="2"/>
  <c r="AV210" i="2"/>
  <c r="AQ211" i="2"/>
  <c r="AR211" i="2"/>
  <c r="AS211" i="2"/>
  <c r="AT211" i="2"/>
  <c r="AU211" i="2"/>
  <c r="AV211" i="2"/>
  <c r="AQ212" i="2"/>
  <c r="BA212" i="2" s="1"/>
  <c r="AR212" i="2"/>
  <c r="AS212" i="2"/>
  <c r="AT212" i="2"/>
  <c r="AU212" i="2"/>
  <c r="AV212" i="2"/>
  <c r="AQ213" i="2"/>
  <c r="AR213" i="2"/>
  <c r="AS213" i="2"/>
  <c r="AT213" i="2"/>
  <c r="AU213" i="2"/>
  <c r="AV213" i="2"/>
  <c r="AQ214" i="2"/>
  <c r="BA214" i="2" s="1"/>
  <c r="AR214" i="2"/>
  <c r="AS214" i="2"/>
  <c r="AT214" i="2"/>
  <c r="AU214" i="2"/>
  <c r="AV214" i="2"/>
  <c r="AQ215" i="2"/>
  <c r="AR215" i="2"/>
  <c r="AS215" i="2"/>
  <c r="AT215" i="2"/>
  <c r="AU215" i="2"/>
  <c r="AV215" i="2"/>
  <c r="AQ216" i="2"/>
  <c r="BA216" i="2" s="1"/>
  <c r="AR216" i="2"/>
  <c r="AS216" i="2"/>
  <c r="AT216" i="2"/>
  <c r="AU216" i="2"/>
  <c r="AV216" i="2"/>
  <c r="AQ217" i="2"/>
  <c r="AR217" i="2"/>
  <c r="AS217" i="2"/>
  <c r="AT217" i="2"/>
  <c r="AU217" i="2"/>
  <c r="AV217" i="2"/>
  <c r="AQ218" i="2"/>
  <c r="AR218" i="2"/>
  <c r="BA219" i="2" s="1"/>
  <c r="AS218" i="2"/>
  <c r="AT218" i="2"/>
  <c r="AU218" i="2"/>
  <c r="AV218" i="2"/>
  <c r="AQ219" i="2"/>
  <c r="AR219" i="2"/>
  <c r="AS219" i="2"/>
  <c r="AT219" i="2"/>
  <c r="AU219" i="2"/>
  <c r="AV219" i="2"/>
  <c r="AQ220" i="2"/>
  <c r="BA220" i="2" s="1"/>
  <c r="AR220" i="2"/>
  <c r="AS220" i="2"/>
  <c r="AT220" i="2"/>
  <c r="AU220" i="2"/>
  <c r="AV220" i="2"/>
  <c r="AQ221" i="2"/>
  <c r="AR221" i="2"/>
  <c r="AS221" i="2"/>
  <c r="AT221" i="2"/>
  <c r="AU221" i="2"/>
  <c r="AV221" i="2"/>
  <c r="AQ222" i="2"/>
  <c r="BA222" i="2" s="1"/>
  <c r="AR222" i="2"/>
  <c r="AS222" i="2"/>
  <c r="AT222" i="2"/>
  <c r="AU222" i="2"/>
  <c r="AV222" i="2"/>
  <c r="AQ223" i="2"/>
  <c r="AR223" i="2"/>
  <c r="AS223" i="2"/>
  <c r="AT223" i="2"/>
  <c r="AU223" i="2"/>
  <c r="AV223" i="2"/>
  <c r="AQ224" i="2"/>
  <c r="BA224" i="2" s="1"/>
  <c r="AR224" i="2"/>
  <c r="AS224" i="2"/>
  <c r="AT224" i="2"/>
  <c r="AU224" i="2"/>
  <c r="AV224" i="2"/>
  <c r="AQ225" i="2"/>
  <c r="AR225" i="2"/>
  <c r="AS225" i="2"/>
  <c r="AT225" i="2"/>
  <c r="AU225" i="2"/>
  <c r="AV225" i="2"/>
  <c r="AQ226" i="2"/>
  <c r="BA226" i="2" s="1"/>
  <c r="AR226" i="2"/>
  <c r="AS226" i="2"/>
  <c r="AT226" i="2"/>
  <c r="AU226" i="2"/>
  <c r="AV226" i="2"/>
  <c r="AQ227" i="2"/>
  <c r="AR227" i="2"/>
  <c r="AS227" i="2"/>
  <c r="AT227" i="2"/>
  <c r="AU227" i="2"/>
  <c r="AV227" i="2"/>
  <c r="AQ228" i="2"/>
  <c r="BA228" i="2" s="1"/>
  <c r="AR228" i="2"/>
  <c r="AS228" i="2"/>
  <c r="AT228" i="2"/>
  <c r="AU228" i="2"/>
  <c r="AV228" i="2"/>
  <c r="AQ229" i="2"/>
  <c r="AR229" i="2"/>
  <c r="AS229" i="2"/>
  <c r="AT229" i="2"/>
  <c r="AU229" i="2"/>
  <c r="AV229" i="2"/>
  <c r="AQ230" i="2"/>
  <c r="BA230" i="2" s="1"/>
  <c r="AR230" i="2"/>
  <c r="AS230" i="2"/>
  <c r="AT230" i="2"/>
  <c r="AU230" i="2"/>
  <c r="AV230" i="2"/>
  <c r="AQ231" i="2"/>
  <c r="AR231" i="2"/>
  <c r="AS231" i="2"/>
  <c r="AT231" i="2"/>
  <c r="AU231" i="2"/>
  <c r="AV231" i="2"/>
  <c r="AQ232" i="2"/>
  <c r="BA232" i="2" s="1"/>
  <c r="AR232" i="2"/>
  <c r="AS232" i="2"/>
  <c r="AT232" i="2"/>
  <c r="AU232" i="2"/>
  <c r="AV232" i="2"/>
  <c r="AQ233" i="2"/>
  <c r="AR233" i="2"/>
  <c r="AS233" i="2"/>
  <c r="AT233" i="2"/>
  <c r="AU233" i="2"/>
  <c r="AV233" i="2"/>
  <c r="AQ234" i="2"/>
  <c r="BA234" i="2" s="1"/>
  <c r="AR234" i="2"/>
  <c r="AS234" i="2"/>
  <c r="AT234" i="2"/>
  <c r="AU234" i="2"/>
  <c r="AV234" i="2"/>
  <c r="AQ235" i="2"/>
  <c r="AR235" i="2"/>
  <c r="AS235" i="2"/>
  <c r="AT235" i="2"/>
  <c r="AU235" i="2"/>
  <c r="AV235" i="2"/>
  <c r="AQ236" i="2"/>
  <c r="BA236" i="2" s="1"/>
  <c r="AR236" i="2"/>
  <c r="AS236" i="2"/>
  <c r="AT236" i="2"/>
  <c r="AU236" i="2"/>
  <c r="AV236" i="2"/>
  <c r="AQ237" i="2"/>
  <c r="AR237" i="2"/>
  <c r="AS237" i="2"/>
  <c r="AT237" i="2"/>
  <c r="AU237" i="2"/>
  <c r="AV237" i="2"/>
  <c r="AQ238" i="2"/>
  <c r="BA238" i="2" s="1"/>
  <c r="AR238" i="2"/>
  <c r="AS238" i="2"/>
  <c r="AT238" i="2"/>
  <c r="AU238" i="2"/>
  <c r="AV238" i="2"/>
  <c r="AQ239" i="2"/>
  <c r="AR239" i="2"/>
  <c r="AS239" i="2"/>
  <c r="AT239" i="2"/>
  <c r="AU239" i="2"/>
  <c r="AV239" i="2"/>
  <c r="AQ240" i="2"/>
  <c r="BA240" i="2" s="1"/>
  <c r="AR240" i="2"/>
  <c r="AS240" i="2"/>
  <c r="AT240" i="2"/>
  <c r="AU240" i="2"/>
  <c r="AV240" i="2"/>
  <c r="AQ241" i="2"/>
  <c r="AR241" i="2"/>
  <c r="AS241" i="2"/>
  <c r="AT241" i="2"/>
  <c r="AU241" i="2"/>
  <c r="AV241" i="2"/>
  <c r="AQ242" i="2"/>
  <c r="BA242" i="2" s="1"/>
  <c r="AR242" i="2"/>
  <c r="AS242" i="2"/>
  <c r="AT242" i="2"/>
  <c r="AU242" i="2"/>
  <c r="AV242" i="2"/>
  <c r="AQ243" i="2"/>
  <c r="AR243" i="2"/>
  <c r="AS243" i="2"/>
  <c r="AT243" i="2"/>
  <c r="AU243" i="2"/>
  <c r="AV243" i="2"/>
  <c r="AQ244" i="2"/>
  <c r="BA244" i="2" s="1"/>
  <c r="AR244" i="2"/>
  <c r="AS244" i="2"/>
  <c r="AT244" i="2"/>
  <c r="AU244" i="2"/>
  <c r="AV244" i="2"/>
  <c r="AQ245" i="2"/>
  <c r="AR245" i="2"/>
  <c r="AS245" i="2"/>
  <c r="AT245" i="2"/>
  <c r="AU245" i="2"/>
  <c r="AV245" i="2"/>
  <c r="AQ246" i="2"/>
  <c r="BA246" i="2" s="1"/>
  <c r="AR246" i="2"/>
  <c r="AS246" i="2"/>
  <c r="AT246" i="2"/>
  <c r="AU246" i="2"/>
  <c r="AV246" i="2"/>
  <c r="AQ247" i="2"/>
  <c r="AR247" i="2"/>
  <c r="AS247" i="2"/>
  <c r="AT247" i="2"/>
  <c r="AU247" i="2"/>
  <c r="AV247" i="2"/>
  <c r="AQ248" i="2"/>
  <c r="BA248" i="2" s="1"/>
  <c r="AR248" i="2"/>
  <c r="AS248" i="2"/>
  <c r="AT248" i="2"/>
  <c r="AU248" i="2"/>
  <c r="AV248" i="2"/>
  <c r="AQ249" i="2"/>
  <c r="AR249" i="2"/>
  <c r="AS249" i="2"/>
  <c r="AT249" i="2"/>
  <c r="AU249" i="2"/>
  <c r="AV249" i="2"/>
  <c r="AQ250" i="2"/>
  <c r="BA250" i="2" s="1"/>
  <c r="AR250" i="2"/>
  <c r="AS250" i="2"/>
  <c r="AT250" i="2"/>
  <c r="AU250" i="2"/>
  <c r="AV250" i="2"/>
  <c r="AQ251" i="2"/>
  <c r="AR251" i="2"/>
  <c r="AS251" i="2"/>
  <c r="AT251" i="2"/>
  <c r="AU251" i="2"/>
  <c r="AV251" i="2"/>
  <c r="AQ252" i="2"/>
  <c r="BA252" i="2" s="1"/>
  <c r="AR252" i="2"/>
  <c r="AS252" i="2"/>
  <c r="AT252" i="2"/>
  <c r="AU252" i="2"/>
  <c r="AV252" i="2"/>
  <c r="AQ253" i="2"/>
  <c r="AR253" i="2"/>
  <c r="AS253" i="2"/>
  <c r="AT253" i="2"/>
  <c r="AU253" i="2"/>
  <c r="AV253" i="2"/>
  <c r="AQ254" i="2"/>
  <c r="BA254" i="2" s="1"/>
  <c r="AR254" i="2"/>
  <c r="AS254" i="2"/>
  <c r="AT254" i="2"/>
  <c r="AU254" i="2"/>
  <c r="AV254" i="2"/>
  <c r="AQ255" i="2"/>
  <c r="AR255" i="2"/>
  <c r="AS255" i="2"/>
  <c r="AT255" i="2"/>
  <c r="AU255" i="2"/>
  <c r="AV255" i="2"/>
  <c r="AQ256" i="2"/>
  <c r="BA256" i="2" s="1"/>
  <c r="AR256" i="2"/>
  <c r="AS256" i="2"/>
  <c r="AT256" i="2"/>
  <c r="AU256" i="2"/>
  <c r="AV256" i="2"/>
  <c r="AQ257" i="2"/>
  <c r="AR257" i="2"/>
  <c r="AS257" i="2"/>
  <c r="AT257" i="2"/>
  <c r="AU257" i="2"/>
  <c r="AV257" i="2"/>
  <c r="AQ258" i="2"/>
  <c r="BA258" i="2" s="1"/>
  <c r="AR258" i="2"/>
  <c r="AS258" i="2"/>
  <c r="AT258" i="2"/>
  <c r="AU258" i="2"/>
  <c r="AV258" i="2"/>
  <c r="AQ259" i="2"/>
  <c r="AR259" i="2"/>
  <c r="AS259" i="2"/>
  <c r="AT259" i="2"/>
  <c r="AU259" i="2"/>
  <c r="AV259" i="2"/>
  <c r="AV261" i="2"/>
  <c r="AU261" i="2"/>
  <c r="AT261" i="2"/>
  <c r="AS261" i="2"/>
  <c r="AR261" i="2"/>
  <c r="AQ261" i="2"/>
  <c r="AV260" i="2"/>
  <c r="AU260" i="2"/>
  <c r="AT260" i="2"/>
  <c r="AS260" i="2"/>
  <c r="AR260" i="2"/>
  <c r="AQ260" i="2"/>
  <c r="BA260" i="2" s="1"/>
  <c r="AQ266" i="2"/>
  <c r="BA266" i="2" s="1"/>
  <c r="AR266" i="2"/>
  <c r="AS266" i="2"/>
  <c r="AT266" i="2"/>
  <c r="AU266" i="2"/>
  <c r="AV266" i="2"/>
  <c r="AQ267" i="2"/>
  <c r="AR267" i="2"/>
  <c r="AS267" i="2"/>
  <c r="AT267" i="2"/>
  <c r="AU267" i="2"/>
  <c r="AV267" i="2"/>
  <c r="AQ268" i="2"/>
  <c r="BA268" i="2" s="1"/>
  <c r="AR268" i="2"/>
  <c r="AS268" i="2"/>
  <c r="AT268" i="2"/>
  <c r="AU268" i="2"/>
  <c r="AV268" i="2"/>
  <c r="AQ269" i="2"/>
  <c r="AR269" i="2"/>
  <c r="AS269" i="2"/>
  <c r="AT269" i="2"/>
  <c r="AU269" i="2"/>
  <c r="AV269" i="2"/>
  <c r="AQ270" i="2"/>
  <c r="BA270" i="2" s="1"/>
  <c r="AR270" i="2"/>
  <c r="AS270" i="2"/>
  <c r="AT270" i="2"/>
  <c r="AU270" i="2"/>
  <c r="AV270" i="2"/>
  <c r="AQ271" i="2"/>
  <c r="AR271" i="2"/>
  <c r="AS271" i="2"/>
  <c r="AT271" i="2"/>
  <c r="AU271" i="2"/>
  <c r="AV271" i="2"/>
  <c r="AQ272" i="2"/>
  <c r="BA272" i="2" s="1"/>
  <c r="AR272" i="2"/>
  <c r="BA273" i="2" s="1"/>
  <c r="AS272" i="2"/>
  <c r="AT272" i="2"/>
  <c r="AU272" i="2"/>
  <c r="AV272" i="2"/>
  <c r="AQ273" i="2"/>
  <c r="AR273" i="2"/>
  <c r="AS273" i="2"/>
  <c r="AT273" i="2"/>
  <c r="AU273" i="2"/>
  <c r="AV273" i="2"/>
  <c r="AQ274" i="2"/>
  <c r="BA274" i="2" s="1"/>
  <c r="AR274" i="2"/>
  <c r="AS274" i="2"/>
  <c r="AT274" i="2"/>
  <c r="AU274" i="2"/>
  <c r="AV274" i="2"/>
  <c r="AQ275" i="2"/>
  <c r="AR275" i="2"/>
  <c r="AS275" i="2"/>
  <c r="AT275" i="2"/>
  <c r="AU275" i="2"/>
  <c r="AV275" i="2"/>
  <c r="AQ276" i="2"/>
  <c r="AR276" i="2"/>
  <c r="AS276" i="2"/>
  <c r="AT276" i="2"/>
  <c r="AU276" i="2"/>
  <c r="AV276" i="2"/>
  <c r="AQ277" i="2"/>
  <c r="AR277" i="2"/>
  <c r="AS277" i="2"/>
  <c r="AT277" i="2"/>
  <c r="AU277" i="2"/>
  <c r="AV277" i="2"/>
  <c r="AQ278" i="2"/>
  <c r="BA278" i="2" s="1"/>
  <c r="AR278" i="2"/>
  <c r="AS278" i="2"/>
  <c r="AT278" i="2"/>
  <c r="AU278" i="2"/>
  <c r="AV278" i="2"/>
  <c r="AQ279" i="2"/>
  <c r="AR279" i="2"/>
  <c r="AS279" i="2"/>
  <c r="AT279" i="2"/>
  <c r="AU279" i="2"/>
  <c r="AV279" i="2"/>
  <c r="AQ280" i="2"/>
  <c r="BA280" i="2" s="1"/>
  <c r="AR280" i="2"/>
  <c r="AS280" i="2"/>
  <c r="AT280" i="2"/>
  <c r="AU280" i="2"/>
  <c r="AV280" i="2"/>
  <c r="AQ281" i="2"/>
  <c r="AR281" i="2"/>
  <c r="AS281" i="2"/>
  <c r="AT281" i="2"/>
  <c r="AU281" i="2"/>
  <c r="AV281" i="2"/>
  <c r="AQ282" i="2"/>
  <c r="BA282" i="2" s="1"/>
  <c r="AR282" i="2"/>
  <c r="AS282" i="2"/>
  <c r="AT282" i="2"/>
  <c r="AU282" i="2"/>
  <c r="AV282" i="2"/>
  <c r="AQ283" i="2"/>
  <c r="AR283" i="2"/>
  <c r="AS283" i="2"/>
  <c r="AT283" i="2"/>
  <c r="AU283" i="2"/>
  <c r="AV283" i="2"/>
  <c r="AQ284" i="2"/>
  <c r="BA284" i="2" s="1"/>
  <c r="AR284" i="2"/>
  <c r="AS284" i="2"/>
  <c r="AT284" i="2"/>
  <c r="AU284" i="2"/>
  <c r="AV284" i="2"/>
  <c r="AQ285" i="2"/>
  <c r="AR285" i="2"/>
  <c r="AS285" i="2"/>
  <c r="AT285" i="2"/>
  <c r="AU285" i="2"/>
  <c r="AV285" i="2"/>
  <c r="AQ286" i="2"/>
  <c r="BA286" i="2" s="1"/>
  <c r="AR286" i="2"/>
  <c r="AS286" i="2"/>
  <c r="AT286" i="2"/>
  <c r="AU286" i="2"/>
  <c r="AV286" i="2"/>
  <c r="AQ287" i="2"/>
  <c r="AR287" i="2"/>
  <c r="AS287" i="2"/>
  <c r="AT287" i="2"/>
  <c r="AU287" i="2"/>
  <c r="AV287" i="2"/>
  <c r="AQ288" i="2"/>
  <c r="BA288" i="2" s="1"/>
  <c r="AR288" i="2"/>
  <c r="AS288" i="2"/>
  <c r="AT288" i="2"/>
  <c r="AU288" i="2"/>
  <c r="AV288" i="2"/>
  <c r="AQ289" i="2"/>
  <c r="AR289" i="2"/>
  <c r="AS289" i="2"/>
  <c r="AT289" i="2"/>
  <c r="AU289" i="2"/>
  <c r="AV289" i="2"/>
  <c r="AQ290" i="2"/>
  <c r="BA290" i="2" s="1"/>
  <c r="AR290" i="2"/>
  <c r="AS290" i="2"/>
  <c r="AT290" i="2"/>
  <c r="AU290" i="2"/>
  <c r="AV290" i="2"/>
  <c r="AQ291" i="2"/>
  <c r="AR291" i="2"/>
  <c r="AS291" i="2"/>
  <c r="AT291" i="2"/>
  <c r="AU291" i="2"/>
  <c r="AV291" i="2"/>
  <c r="AQ292" i="2"/>
  <c r="BA292" i="2" s="1"/>
  <c r="AR292" i="2"/>
  <c r="AS292" i="2"/>
  <c r="AT292" i="2"/>
  <c r="AU292" i="2"/>
  <c r="AV292" i="2"/>
  <c r="AQ293" i="2"/>
  <c r="AR293" i="2"/>
  <c r="AS293" i="2"/>
  <c r="AT293" i="2"/>
  <c r="AU293" i="2"/>
  <c r="AV293" i="2"/>
  <c r="AQ294" i="2"/>
  <c r="BA294" i="2" s="1"/>
  <c r="AR294" i="2"/>
  <c r="AS294" i="2"/>
  <c r="AT294" i="2"/>
  <c r="AU294" i="2"/>
  <c r="AV294" i="2"/>
  <c r="AQ295" i="2"/>
  <c r="AR295" i="2"/>
  <c r="AS295" i="2"/>
  <c r="AT295" i="2"/>
  <c r="AU295" i="2"/>
  <c r="AV295" i="2"/>
  <c r="AQ296" i="2"/>
  <c r="BA296" i="2" s="1"/>
  <c r="AR296" i="2"/>
  <c r="BA297" i="2" s="1"/>
  <c r="AS296" i="2"/>
  <c r="AT296" i="2"/>
  <c r="AU296" i="2"/>
  <c r="AV296" i="2"/>
  <c r="AQ297" i="2"/>
  <c r="AR297" i="2"/>
  <c r="AS297" i="2"/>
  <c r="AT297" i="2"/>
  <c r="AU297" i="2"/>
  <c r="AV297" i="2"/>
  <c r="AQ298" i="2"/>
  <c r="BA298" i="2" s="1"/>
  <c r="AR298" i="2"/>
  <c r="AS298" i="2"/>
  <c r="AT298" i="2"/>
  <c r="AU298" i="2"/>
  <c r="AV298" i="2"/>
  <c r="AQ299" i="2"/>
  <c r="AR299" i="2"/>
  <c r="AS299" i="2"/>
  <c r="AT299" i="2"/>
  <c r="AU299" i="2"/>
  <c r="AV299" i="2"/>
  <c r="AQ300" i="2"/>
  <c r="BA300" i="2" s="1"/>
  <c r="AR300" i="2"/>
  <c r="AS300" i="2"/>
  <c r="AT300" i="2"/>
  <c r="AU300" i="2"/>
  <c r="AV300" i="2"/>
  <c r="AQ301" i="2"/>
  <c r="AR301" i="2"/>
  <c r="AS301" i="2"/>
  <c r="AT301" i="2"/>
  <c r="AU301" i="2"/>
  <c r="AV301" i="2"/>
  <c r="AQ302" i="2"/>
  <c r="BA302" i="2" s="1"/>
  <c r="AR302" i="2"/>
  <c r="AS302" i="2"/>
  <c r="AT302" i="2"/>
  <c r="AU302" i="2"/>
  <c r="AV302" i="2"/>
  <c r="AQ303" i="2"/>
  <c r="AR303" i="2"/>
  <c r="AS303" i="2"/>
  <c r="AT303" i="2"/>
  <c r="AU303" i="2"/>
  <c r="AV303" i="2"/>
  <c r="AQ304" i="2"/>
  <c r="BA304" i="2" s="1"/>
  <c r="AR304" i="2"/>
  <c r="AS304" i="2"/>
  <c r="AT304" i="2"/>
  <c r="AU304" i="2"/>
  <c r="AV304" i="2"/>
  <c r="AQ305" i="2"/>
  <c r="AR305" i="2"/>
  <c r="AS305" i="2"/>
  <c r="AT305" i="2"/>
  <c r="AU305" i="2"/>
  <c r="AV305" i="2"/>
  <c r="AQ306" i="2"/>
  <c r="BA306" i="2" s="1"/>
  <c r="AR306" i="2"/>
  <c r="AS306" i="2"/>
  <c r="AT306" i="2"/>
  <c r="AU306" i="2"/>
  <c r="AV306" i="2"/>
  <c r="AQ307" i="2"/>
  <c r="AR307" i="2"/>
  <c r="AS307" i="2"/>
  <c r="AT307" i="2"/>
  <c r="AU307" i="2"/>
  <c r="AV307" i="2"/>
  <c r="AQ308" i="2"/>
  <c r="BA308" i="2" s="1"/>
  <c r="AR308" i="2"/>
  <c r="AS308" i="2"/>
  <c r="AT308" i="2"/>
  <c r="AU308" i="2"/>
  <c r="AV308" i="2"/>
  <c r="AQ309" i="2"/>
  <c r="AR309" i="2"/>
  <c r="AS309" i="2"/>
  <c r="AT309" i="2"/>
  <c r="AU309" i="2"/>
  <c r="AV309" i="2"/>
  <c r="AQ310" i="2"/>
  <c r="BA310" i="2" s="1"/>
  <c r="AR310" i="2"/>
  <c r="AS310" i="2"/>
  <c r="AT310" i="2"/>
  <c r="AU310" i="2"/>
  <c r="AV310" i="2"/>
  <c r="AQ311" i="2"/>
  <c r="AR311" i="2"/>
  <c r="AS311" i="2"/>
  <c r="AT311" i="2"/>
  <c r="AU311" i="2"/>
  <c r="AV311" i="2"/>
  <c r="AQ312" i="2"/>
  <c r="BA312" i="2" s="1"/>
  <c r="AR312" i="2"/>
  <c r="AS312" i="2"/>
  <c r="AT312" i="2"/>
  <c r="AU312" i="2"/>
  <c r="AV312" i="2"/>
  <c r="AQ313" i="2"/>
  <c r="AR313" i="2"/>
  <c r="AS313" i="2"/>
  <c r="AT313" i="2"/>
  <c r="AU313" i="2"/>
  <c r="AV313" i="2"/>
  <c r="AQ314" i="2"/>
  <c r="BA314" i="2" s="1"/>
  <c r="AR314" i="2"/>
  <c r="AS314" i="2"/>
  <c r="AT314" i="2"/>
  <c r="AU314" i="2"/>
  <c r="AV314" i="2"/>
  <c r="AQ315" i="2"/>
  <c r="AR315" i="2"/>
  <c r="AS315" i="2"/>
  <c r="AT315" i="2"/>
  <c r="AU315" i="2"/>
  <c r="AV315" i="2"/>
  <c r="AQ316" i="2"/>
  <c r="BA316" i="2" s="1"/>
  <c r="AR316" i="2"/>
  <c r="AS316" i="2"/>
  <c r="AT316" i="2"/>
  <c r="AU316" i="2"/>
  <c r="AV316" i="2"/>
  <c r="AQ317" i="2"/>
  <c r="AR317" i="2"/>
  <c r="AS317" i="2"/>
  <c r="AT317" i="2"/>
  <c r="AU317" i="2"/>
  <c r="AV317" i="2"/>
  <c r="AQ318" i="2"/>
  <c r="AR318" i="2"/>
  <c r="AS318" i="2"/>
  <c r="AT318" i="2"/>
  <c r="AU318" i="2"/>
  <c r="AV318" i="2"/>
  <c r="AQ319" i="2"/>
  <c r="AR319" i="2"/>
  <c r="AS319" i="2"/>
  <c r="AT319" i="2"/>
  <c r="AU319" i="2"/>
  <c r="AV319" i="2"/>
  <c r="AQ320" i="2"/>
  <c r="BA320" i="2" s="1"/>
  <c r="AR320" i="2"/>
  <c r="AS320" i="2"/>
  <c r="AT320" i="2"/>
  <c r="AU320" i="2"/>
  <c r="AV320" i="2"/>
  <c r="AQ321" i="2"/>
  <c r="AR321" i="2"/>
  <c r="AS321" i="2"/>
  <c r="AT321" i="2"/>
  <c r="AU321" i="2"/>
  <c r="AV321" i="2"/>
  <c r="AQ322" i="2"/>
  <c r="BA322" i="2" s="1"/>
  <c r="AR322" i="2"/>
  <c r="AS322" i="2"/>
  <c r="AT322" i="2"/>
  <c r="AU322" i="2"/>
  <c r="AV322" i="2"/>
  <c r="AQ323" i="2"/>
  <c r="AR323" i="2"/>
  <c r="AS323" i="2"/>
  <c r="AT323" i="2"/>
  <c r="AU323" i="2"/>
  <c r="AV323" i="2"/>
  <c r="AQ324" i="2"/>
  <c r="BA324" i="2" s="1"/>
  <c r="AR324" i="2"/>
  <c r="AS324" i="2"/>
  <c r="AT324" i="2"/>
  <c r="AU324" i="2"/>
  <c r="AV324" i="2"/>
  <c r="AQ325" i="2"/>
  <c r="AR325" i="2"/>
  <c r="AS325" i="2"/>
  <c r="AT325" i="2"/>
  <c r="AU325" i="2"/>
  <c r="AV325" i="2"/>
  <c r="AQ326" i="2"/>
  <c r="BA326" i="2" s="1"/>
  <c r="AR326" i="2"/>
  <c r="AS326" i="2"/>
  <c r="AT326" i="2"/>
  <c r="AU326" i="2"/>
  <c r="AV326" i="2"/>
  <c r="AQ327" i="2"/>
  <c r="AR327" i="2"/>
  <c r="AS327" i="2"/>
  <c r="AT327" i="2"/>
  <c r="AU327" i="2"/>
  <c r="AV327" i="2"/>
  <c r="AQ328" i="2"/>
  <c r="AR328" i="2"/>
  <c r="AS328" i="2"/>
  <c r="AT328" i="2"/>
  <c r="AU328" i="2"/>
  <c r="AV328" i="2"/>
  <c r="AQ329" i="2"/>
  <c r="AR329" i="2"/>
  <c r="AS329" i="2"/>
  <c r="AT329" i="2"/>
  <c r="AU329" i="2"/>
  <c r="AV329" i="2"/>
  <c r="AV331" i="2"/>
  <c r="AU331" i="2"/>
  <c r="AT331" i="2"/>
  <c r="AS331" i="2"/>
  <c r="AR331" i="2"/>
  <c r="AQ331" i="2"/>
  <c r="AV330" i="2"/>
  <c r="AU330" i="2"/>
  <c r="AT330" i="2"/>
  <c r="AS330" i="2"/>
  <c r="AR330" i="2"/>
  <c r="AQ330" i="2"/>
  <c r="BA330" i="2" s="1"/>
  <c r="AV407" i="2"/>
  <c r="AV409" i="2" s="1"/>
  <c r="AV29" i="3" s="1"/>
  <c r="AU407" i="2"/>
  <c r="AU409" i="2" s="1"/>
  <c r="AU29" i="3" s="1"/>
  <c r="AT407" i="2"/>
  <c r="AT409" i="2" s="1"/>
  <c r="AT29" i="3" s="1"/>
  <c r="AS407" i="2"/>
  <c r="AS409" i="2" s="1"/>
  <c r="AS29" i="3" s="1"/>
  <c r="AR407" i="2"/>
  <c r="AR409" i="2" s="1"/>
  <c r="AR29" i="3" s="1"/>
  <c r="AQ407" i="2"/>
  <c r="AQ409" i="2" s="1"/>
  <c r="AQ29" i="3" s="1"/>
  <c r="AV406" i="2"/>
  <c r="AV408" i="2" s="1"/>
  <c r="AV28" i="3" s="1"/>
  <c r="AU406" i="2"/>
  <c r="AU408" i="2" s="1"/>
  <c r="AU28" i="3" s="1"/>
  <c r="AT406" i="2"/>
  <c r="AT408" i="2" s="1"/>
  <c r="AT28" i="3" s="1"/>
  <c r="AS406" i="2"/>
  <c r="AS408" i="2" s="1"/>
  <c r="AS28" i="3" s="1"/>
  <c r="AR406" i="2"/>
  <c r="AR408" i="2" s="1"/>
  <c r="AR28" i="3" s="1"/>
  <c r="AQ406" i="2"/>
  <c r="BA406" i="2" s="1"/>
  <c r="AQ372" i="2"/>
  <c r="BA372" i="2" s="1"/>
  <c r="AR372" i="2"/>
  <c r="AS372" i="2"/>
  <c r="AT372" i="2"/>
  <c r="AU372" i="2"/>
  <c r="AV372" i="2"/>
  <c r="AQ373" i="2"/>
  <c r="AR373" i="2"/>
  <c r="AS373" i="2"/>
  <c r="AT373" i="2"/>
  <c r="AU373" i="2"/>
  <c r="AV373" i="2"/>
  <c r="AQ374" i="2"/>
  <c r="BA374" i="2" s="1"/>
  <c r="AR374" i="2"/>
  <c r="AS374" i="2"/>
  <c r="AT374" i="2"/>
  <c r="AU374" i="2"/>
  <c r="AV374" i="2"/>
  <c r="AQ375" i="2"/>
  <c r="AR375" i="2"/>
  <c r="AS375" i="2"/>
  <c r="AT375" i="2"/>
  <c r="AU375" i="2"/>
  <c r="AV375" i="2"/>
  <c r="AQ376" i="2"/>
  <c r="BA376" i="2" s="1"/>
  <c r="AR376" i="2"/>
  <c r="AS376" i="2"/>
  <c r="AT376" i="2"/>
  <c r="AU376" i="2"/>
  <c r="AV376" i="2"/>
  <c r="AQ377" i="2"/>
  <c r="AR377" i="2"/>
  <c r="AS377" i="2"/>
  <c r="AT377" i="2"/>
  <c r="AU377" i="2"/>
  <c r="AV377" i="2"/>
  <c r="AQ378" i="2"/>
  <c r="BA378" i="2" s="1"/>
  <c r="AR378" i="2"/>
  <c r="AS378" i="2"/>
  <c r="AT378" i="2"/>
  <c r="AU378" i="2"/>
  <c r="AV378" i="2"/>
  <c r="AQ379" i="2"/>
  <c r="AR379" i="2"/>
  <c r="AS379" i="2"/>
  <c r="AT379" i="2"/>
  <c r="AU379" i="2"/>
  <c r="AV379" i="2"/>
  <c r="AQ380" i="2"/>
  <c r="BA380" i="2" s="1"/>
  <c r="AR380" i="2"/>
  <c r="AS380" i="2"/>
  <c r="AT380" i="2"/>
  <c r="AU380" i="2"/>
  <c r="AV380" i="2"/>
  <c r="AQ381" i="2"/>
  <c r="AR381" i="2"/>
  <c r="AS381" i="2"/>
  <c r="AT381" i="2"/>
  <c r="AU381" i="2"/>
  <c r="AV381" i="2"/>
  <c r="AQ382" i="2"/>
  <c r="BA382" i="2" s="1"/>
  <c r="AR382" i="2"/>
  <c r="AS382" i="2"/>
  <c r="AT382" i="2"/>
  <c r="AU382" i="2"/>
  <c r="AV382" i="2"/>
  <c r="AQ383" i="2"/>
  <c r="AR383" i="2"/>
  <c r="AS383" i="2"/>
  <c r="AT383" i="2"/>
  <c r="AU383" i="2"/>
  <c r="AV383" i="2"/>
  <c r="AQ384" i="2"/>
  <c r="BA384" i="2" s="1"/>
  <c r="AR384" i="2"/>
  <c r="AS384" i="2"/>
  <c r="AT384" i="2"/>
  <c r="AU384" i="2"/>
  <c r="AV384" i="2"/>
  <c r="AQ385" i="2"/>
  <c r="AR385" i="2"/>
  <c r="AS385" i="2"/>
  <c r="AT385" i="2"/>
  <c r="AU385" i="2"/>
  <c r="AV385" i="2"/>
  <c r="AQ386" i="2"/>
  <c r="BA386" i="2" s="1"/>
  <c r="AR386" i="2"/>
  <c r="AS386" i="2"/>
  <c r="AT386" i="2"/>
  <c r="AU386" i="2"/>
  <c r="AV386" i="2"/>
  <c r="AQ387" i="2"/>
  <c r="AR387" i="2"/>
  <c r="AS387" i="2"/>
  <c r="AT387" i="2"/>
  <c r="AU387" i="2"/>
  <c r="AV387" i="2"/>
  <c r="AQ388" i="2"/>
  <c r="BA388" i="2" s="1"/>
  <c r="AR388" i="2"/>
  <c r="AS388" i="2"/>
  <c r="AT388" i="2"/>
  <c r="AU388" i="2"/>
  <c r="AV388" i="2"/>
  <c r="AQ389" i="2"/>
  <c r="AR389" i="2"/>
  <c r="AS389" i="2"/>
  <c r="AT389" i="2"/>
  <c r="AU389" i="2"/>
  <c r="AV389" i="2"/>
  <c r="AQ390" i="2"/>
  <c r="BA390" i="2" s="1"/>
  <c r="AR390" i="2"/>
  <c r="AS390" i="2"/>
  <c r="AT390" i="2"/>
  <c r="AU390" i="2"/>
  <c r="AV390" i="2"/>
  <c r="AQ391" i="2"/>
  <c r="AR391" i="2"/>
  <c r="AS391" i="2"/>
  <c r="AT391" i="2"/>
  <c r="AU391" i="2"/>
  <c r="AV391" i="2"/>
  <c r="AQ392" i="2"/>
  <c r="BA392" i="2" s="1"/>
  <c r="AR392" i="2"/>
  <c r="AS392" i="2"/>
  <c r="AT392" i="2"/>
  <c r="AU392" i="2"/>
  <c r="AV392" i="2"/>
  <c r="AQ393" i="2"/>
  <c r="AR393" i="2"/>
  <c r="AS393" i="2"/>
  <c r="AT393" i="2"/>
  <c r="AU393" i="2"/>
  <c r="AV393" i="2"/>
  <c r="AQ394" i="2"/>
  <c r="BA394" i="2" s="1"/>
  <c r="AR394" i="2"/>
  <c r="AS394" i="2"/>
  <c r="AT394" i="2"/>
  <c r="AU394" i="2"/>
  <c r="AV394" i="2"/>
  <c r="AQ395" i="2"/>
  <c r="AR395" i="2"/>
  <c r="AS395" i="2"/>
  <c r="AT395" i="2"/>
  <c r="AU395" i="2"/>
  <c r="AV395" i="2"/>
  <c r="AQ396" i="2"/>
  <c r="BA396" i="2" s="1"/>
  <c r="AR396" i="2"/>
  <c r="AS396" i="2"/>
  <c r="AT396" i="2"/>
  <c r="AU396" i="2"/>
  <c r="AV396" i="2"/>
  <c r="AQ397" i="2"/>
  <c r="AR397" i="2"/>
  <c r="AS397" i="2"/>
  <c r="AT397" i="2"/>
  <c r="AU397" i="2"/>
  <c r="AV397" i="2"/>
  <c r="AQ398" i="2"/>
  <c r="AR398" i="2"/>
  <c r="BA399" i="2" s="1"/>
  <c r="AS398" i="2"/>
  <c r="AT398" i="2"/>
  <c r="AU398" i="2"/>
  <c r="AV398" i="2"/>
  <c r="AQ399" i="2"/>
  <c r="AR399" i="2"/>
  <c r="AS399" i="2"/>
  <c r="AT399" i="2"/>
  <c r="AU399" i="2"/>
  <c r="AV399" i="2"/>
  <c r="AQ400" i="2"/>
  <c r="AR400" i="2"/>
  <c r="BA401" i="2" s="1"/>
  <c r="AS400" i="2"/>
  <c r="AT400" i="2"/>
  <c r="AU400" i="2"/>
  <c r="AV400" i="2"/>
  <c r="AQ401" i="2"/>
  <c r="AR401" i="2"/>
  <c r="AS401" i="2"/>
  <c r="AT401" i="2"/>
  <c r="AU401" i="2"/>
  <c r="AV401" i="2"/>
  <c r="AQ402" i="2"/>
  <c r="AR402" i="2"/>
  <c r="BA403" i="2" s="1"/>
  <c r="AS402" i="2"/>
  <c r="AT402" i="2"/>
  <c r="AU402" i="2"/>
  <c r="AV402" i="2"/>
  <c r="AQ403" i="2"/>
  <c r="AR403" i="2"/>
  <c r="AS403" i="2"/>
  <c r="AT403" i="2"/>
  <c r="AU403" i="2"/>
  <c r="AV403" i="2"/>
  <c r="AV371" i="2"/>
  <c r="AU371" i="2"/>
  <c r="AT371" i="2"/>
  <c r="AT405" i="2" s="1"/>
  <c r="AS371" i="2"/>
  <c r="AS405" i="2" s="1"/>
  <c r="AR371" i="2"/>
  <c r="AQ371" i="2"/>
  <c r="AV370" i="2"/>
  <c r="AU370" i="2"/>
  <c r="AT370" i="2"/>
  <c r="AS370" i="2"/>
  <c r="AR370" i="2"/>
  <c r="AQ370" i="2"/>
  <c r="BA370" i="2" s="1"/>
  <c r="AT361" i="2"/>
  <c r="AQ356" i="2"/>
  <c r="BA356" i="2" s="1"/>
  <c r="AR356" i="2"/>
  <c r="AS356" i="2"/>
  <c r="AT356" i="2"/>
  <c r="AU356" i="2"/>
  <c r="AV356" i="2"/>
  <c r="AQ357" i="2"/>
  <c r="AR357" i="2"/>
  <c r="AS357" i="2"/>
  <c r="AT357" i="2"/>
  <c r="AU357" i="2"/>
  <c r="AV357" i="2"/>
  <c r="AQ358" i="2"/>
  <c r="BA358" i="2" s="1"/>
  <c r="AR358" i="2"/>
  <c r="AS358" i="2"/>
  <c r="AT358" i="2"/>
  <c r="AU358" i="2"/>
  <c r="AV358" i="2"/>
  <c r="AQ359" i="2"/>
  <c r="AR359" i="2"/>
  <c r="AS359" i="2"/>
  <c r="AT359" i="2"/>
  <c r="AU359" i="2"/>
  <c r="AV359" i="2"/>
  <c r="AQ360" i="2"/>
  <c r="BA360" i="2" s="1"/>
  <c r="AR360" i="2"/>
  <c r="AS360" i="2"/>
  <c r="AT360" i="2"/>
  <c r="AU360" i="2"/>
  <c r="AV360" i="2"/>
  <c r="AQ361" i="2"/>
  <c r="AR361" i="2"/>
  <c r="AS361" i="2"/>
  <c r="AU361" i="2"/>
  <c r="AV361" i="2"/>
  <c r="AQ362" i="2"/>
  <c r="AR362" i="2"/>
  <c r="AS362" i="2"/>
  <c r="AT362" i="2"/>
  <c r="AU362" i="2"/>
  <c r="AV362" i="2"/>
  <c r="AQ363" i="2"/>
  <c r="AR363" i="2"/>
  <c r="AS363" i="2"/>
  <c r="AT363" i="2"/>
  <c r="AU363" i="2"/>
  <c r="AV363" i="2"/>
  <c r="AQ364" i="2"/>
  <c r="AR364" i="2"/>
  <c r="BA365" i="2" s="1"/>
  <c r="AS364" i="2"/>
  <c r="AT364" i="2"/>
  <c r="AU364" i="2"/>
  <c r="AV364" i="2"/>
  <c r="AQ365" i="2"/>
  <c r="AR365" i="2"/>
  <c r="AS365" i="2"/>
  <c r="AT365" i="2"/>
  <c r="AU365" i="2"/>
  <c r="AV365" i="2"/>
  <c r="AV367" i="2"/>
  <c r="AU367" i="2"/>
  <c r="AT367" i="2"/>
  <c r="AS367" i="2"/>
  <c r="AR367" i="2"/>
  <c r="AQ367" i="2"/>
  <c r="AV366" i="2"/>
  <c r="AU366" i="2"/>
  <c r="AT366" i="2"/>
  <c r="AS366" i="2"/>
  <c r="AR366" i="2"/>
  <c r="AQ366" i="2"/>
  <c r="BA366" i="2" s="1"/>
  <c r="AT335" i="2"/>
  <c r="AT355" i="2" s="1"/>
  <c r="AT334" i="2"/>
  <c r="AS334" i="2"/>
  <c r="AS335" i="2"/>
  <c r="AR335" i="2"/>
  <c r="AQ335" i="2"/>
  <c r="AR334" i="2"/>
  <c r="AQ334" i="2"/>
  <c r="BA334" i="2" s="1"/>
  <c r="AU334" i="2"/>
  <c r="AV334" i="2"/>
  <c r="AU335" i="2"/>
  <c r="AV335" i="2"/>
  <c r="AQ336" i="2"/>
  <c r="AR336" i="2"/>
  <c r="BA337" i="2" s="1"/>
  <c r="AS336" i="2"/>
  <c r="AT336" i="2"/>
  <c r="AU336" i="2"/>
  <c r="AV336" i="2"/>
  <c r="AQ337" i="2"/>
  <c r="AR337" i="2"/>
  <c r="AS337" i="2"/>
  <c r="AT337" i="2"/>
  <c r="AU337" i="2"/>
  <c r="AV337" i="2"/>
  <c r="AQ338" i="2"/>
  <c r="BA338" i="2" s="1"/>
  <c r="AR338" i="2"/>
  <c r="AS338" i="2"/>
  <c r="AT338" i="2"/>
  <c r="AU338" i="2"/>
  <c r="AV338" i="2"/>
  <c r="AQ339" i="2"/>
  <c r="AR339" i="2"/>
  <c r="AS339" i="2"/>
  <c r="AT339" i="2"/>
  <c r="AU339" i="2"/>
  <c r="AV339" i="2"/>
  <c r="AQ340" i="2"/>
  <c r="BA340" i="2" s="1"/>
  <c r="AR340" i="2"/>
  <c r="AS340" i="2"/>
  <c r="AT340" i="2"/>
  <c r="AU340" i="2"/>
  <c r="AV340" i="2"/>
  <c r="AQ341" i="2"/>
  <c r="AR341" i="2"/>
  <c r="AS341" i="2"/>
  <c r="AT341" i="2"/>
  <c r="AU341" i="2"/>
  <c r="AV341" i="2"/>
  <c r="AQ342" i="2"/>
  <c r="BA342" i="2" s="1"/>
  <c r="AR342" i="2"/>
  <c r="AS342" i="2"/>
  <c r="AT342" i="2"/>
  <c r="AU342" i="2"/>
  <c r="AV342" i="2"/>
  <c r="AQ343" i="2"/>
  <c r="AR343" i="2"/>
  <c r="AS343" i="2"/>
  <c r="AT343" i="2"/>
  <c r="AU343" i="2"/>
  <c r="AV343" i="2"/>
  <c r="AQ344" i="2"/>
  <c r="BA344" i="2" s="1"/>
  <c r="AR344" i="2"/>
  <c r="AS344" i="2"/>
  <c r="AT344" i="2"/>
  <c r="AU344" i="2"/>
  <c r="AV344" i="2"/>
  <c r="AQ345" i="2"/>
  <c r="AR345" i="2"/>
  <c r="AS345" i="2"/>
  <c r="AT345" i="2"/>
  <c r="AU345" i="2"/>
  <c r="AV345" i="2"/>
  <c r="AQ346" i="2"/>
  <c r="BA346" i="2" s="1"/>
  <c r="AR346" i="2"/>
  <c r="AS346" i="2"/>
  <c r="AT346" i="2"/>
  <c r="AU346" i="2"/>
  <c r="AV346" i="2"/>
  <c r="AQ347" i="2"/>
  <c r="AR347" i="2"/>
  <c r="AS347" i="2"/>
  <c r="AT347" i="2"/>
  <c r="AU347" i="2"/>
  <c r="AV347" i="2"/>
  <c r="AQ348" i="2"/>
  <c r="AR348" i="2"/>
  <c r="BA349" i="2" s="1"/>
  <c r="AS348" i="2"/>
  <c r="AT348" i="2"/>
  <c r="AU348" i="2"/>
  <c r="AV348" i="2"/>
  <c r="AQ349" i="2"/>
  <c r="AR349" i="2"/>
  <c r="AS349" i="2"/>
  <c r="AT349" i="2"/>
  <c r="AU349" i="2"/>
  <c r="AV349" i="2"/>
  <c r="AQ350" i="2"/>
  <c r="BA350" i="2" s="1"/>
  <c r="AR350" i="2"/>
  <c r="AS350" i="2"/>
  <c r="AT350" i="2"/>
  <c r="AU350" i="2"/>
  <c r="AV350" i="2"/>
  <c r="AQ351" i="2"/>
  <c r="AR351" i="2"/>
  <c r="AS351" i="2"/>
  <c r="AT351" i="2"/>
  <c r="AU351" i="2"/>
  <c r="AV351" i="2"/>
  <c r="AQ352" i="2"/>
  <c r="BA352" i="2" s="1"/>
  <c r="AR352" i="2"/>
  <c r="AS352" i="2"/>
  <c r="AT352" i="2"/>
  <c r="AU352" i="2"/>
  <c r="AV352" i="2"/>
  <c r="AT353" i="2"/>
  <c r="AS353" i="2"/>
  <c r="AR353" i="2"/>
  <c r="AQ353" i="2"/>
  <c r="AV353" i="2"/>
  <c r="AU353" i="2"/>
  <c r="E408" i="2"/>
  <c r="E28" i="3" s="1"/>
  <c r="K20" i="2"/>
  <c r="K49" i="3" s="1"/>
  <c r="L20" i="2"/>
  <c r="L49" i="3" s="1"/>
  <c r="M20" i="2"/>
  <c r="M49" i="3" s="1"/>
  <c r="N20" i="2"/>
  <c r="N49" i="3" s="1"/>
  <c r="O20" i="2"/>
  <c r="O49" i="3" s="1"/>
  <c r="P20" i="2"/>
  <c r="P49" i="3" s="1"/>
  <c r="Q20" i="2"/>
  <c r="Q49" i="3" s="1"/>
  <c r="R20" i="2"/>
  <c r="S20" i="2"/>
  <c r="S49" i="3" s="1"/>
  <c r="T20" i="2"/>
  <c r="T49" i="3" s="1"/>
  <c r="U20" i="2"/>
  <c r="U49" i="3" s="1"/>
  <c r="V20" i="2"/>
  <c r="V49" i="3" s="1"/>
  <c r="W20" i="2"/>
  <c r="W49" i="3" s="1"/>
  <c r="X20" i="2"/>
  <c r="X49" i="3" s="1"/>
  <c r="Y20" i="2"/>
  <c r="Y49" i="3" s="1"/>
  <c r="Z20" i="2"/>
  <c r="Z49" i="3" s="1"/>
  <c r="AA20" i="2"/>
  <c r="AA49" i="3" s="1"/>
  <c r="AB20" i="2"/>
  <c r="AB49" i="3" s="1"/>
  <c r="AC20" i="2"/>
  <c r="AC49" i="3" s="1"/>
  <c r="AD20" i="2"/>
  <c r="AD49" i="3" s="1"/>
  <c r="AE20" i="2"/>
  <c r="AE49" i="3" s="1"/>
  <c r="AF20" i="2"/>
  <c r="AF49" i="3" s="1"/>
  <c r="AG20" i="2"/>
  <c r="AG49" i="3" s="1"/>
  <c r="AH20" i="2"/>
  <c r="AH49" i="3" s="1"/>
  <c r="AI20" i="2"/>
  <c r="AI49" i="3" s="1"/>
  <c r="AJ20" i="2"/>
  <c r="AJ49" i="3" s="1"/>
  <c r="AK20" i="2"/>
  <c r="AK49" i="3" s="1"/>
  <c r="AL20" i="2"/>
  <c r="AL49" i="3" s="1"/>
  <c r="AM20" i="2"/>
  <c r="AM49" i="3" s="1"/>
  <c r="AN20" i="2"/>
  <c r="AN49" i="3" s="1"/>
  <c r="K21" i="2"/>
  <c r="K50" i="3" s="1"/>
  <c r="L21" i="2"/>
  <c r="L50" i="3" s="1"/>
  <c r="M21" i="2"/>
  <c r="M50" i="3" s="1"/>
  <c r="N21" i="2"/>
  <c r="N50" i="3" s="1"/>
  <c r="O21" i="2"/>
  <c r="O50" i="3" s="1"/>
  <c r="P21" i="2"/>
  <c r="P50" i="3" s="1"/>
  <c r="Q21" i="2"/>
  <c r="Q50" i="3" s="1"/>
  <c r="R21" i="2"/>
  <c r="R50" i="3" s="1"/>
  <c r="S21" i="2"/>
  <c r="S50" i="3" s="1"/>
  <c r="T21" i="2"/>
  <c r="U21" i="2"/>
  <c r="V21" i="2"/>
  <c r="V50" i="3" s="1"/>
  <c r="W21" i="2"/>
  <c r="W50" i="3" s="1"/>
  <c r="X21" i="2"/>
  <c r="X50" i="3" s="1"/>
  <c r="Y21" i="2"/>
  <c r="Y50" i="3" s="1"/>
  <c r="Z21" i="2"/>
  <c r="Z50" i="3" s="1"/>
  <c r="AA21" i="2"/>
  <c r="AA50" i="3" s="1"/>
  <c r="AB21" i="2"/>
  <c r="AB50" i="3" s="1"/>
  <c r="AC21" i="2"/>
  <c r="AC50" i="3" s="1"/>
  <c r="AD21" i="2"/>
  <c r="AD50" i="3" s="1"/>
  <c r="AE21" i="2"/>
  <c r="AE50" i="3" s="1"/>
  <c r="AF21" i="2"/>
  <c r="AF50" i="3" s="1"/>
  <c r="AG21" i="2"/>
  <c r="AG50" i="3" s="1"/>
  <c r="AH21" i="2"/>
  <c r="AH50" i="3" s="1"/>
  <c r="AI21" i="2"/>
  <c r="AI50" i="3" s="1"/>
  <c r="AJ21" i="2"/>
  <c r="AJ50" i="3" s="1"/>
  <c r="AK21" i="2"/>
  <c r="AK50" i="3" s="1"/>
  <c r="AL21" i="2"/>
  <c r="AL50" i="3" s="1"/>
  <c r="AM21" i="2"/>
  <c r="AM50" i="3" s="1"/>
  <c r="AN21" i="2"/>
  <c r="AN50" i="3" s="1"/>
  <c r="E21" i="2"/>
  <c r="E50" i="3" s="1"/>
  <c r="F21" i="2"/>
  <c r="F50" i="3" s="1"/>
  <c r="G21" i="2"/>
  <c r="G50" i="3" s="1"/>
  <c r="H21" i="2"/>
  <c r="H50" i="3" s="1"/>
  <c r="I21" i="2"/>
  <c r="I50" i="3" s="1"/>
  <c r="J21" i="2"/>
  <c r="J50" i="3" s="1"/>
  <c r="AO21" i="2"/>
  <c r="AP21" i="2"/>
  <c r="AP50" i="3" s="1"/>
  <c r="F20" i="2"/>
  <c r="F49" i="3" s="1"/>
  <c r="G20" i="2"/>
  <c r="G49" i="3" s="1"/>
  <c r="H20" i="2"/>
  <c r="H49" i="3" s="1"/>
  <c r="I20" i="2"/>
  <c r="I49" i="3" s="1"/>
  <c r="J20" i="2"/>
  <c r="J49" i="3" s="1"/>
  <c r="AO20" i="2"/>
  <c r="AO49" i="3" s="1"/>
  <c r="AP20" i="2"/>
  <c r="AP49" i="3" s="1"/>
  <c r="E20" i="2"/>
  <c r="AS100" i="3" l="1"/>
  <c r="I10" i="3"/>
  <c r="I88" i="3" s="1"/>
  <c r="Q10" i="3"/>
  <c r="Q88" i="3" s="1"/>
  <c r="Y10" i="3"/>
  <c r="Y88" i="3" s="1"/>
  <c r="AG10" i="3"/>
  <c r="AG88" i="3" s="1"/>
  <c r="AO10" i="3"/>
  <c r="AO88" i="3" s="1"/>
  <c r="K11" i="3"/>
  <c r="K89" i="3" s="1"/>
  <c r="S11" i="3"/>
  <c r="S89" i="3" s="1"/>
  <c r="AA11" i="3"/>
  <c r="AA89" i="3" s="1"/>
  <c r="AI11" i="3"/>
  <c r="AI89" i="3" s="1"/>
  <c r="N16" i="3"/>
  <c r="H17" i="3"/>
  <c r="G20" i="3"/>
  <c r="G98" i="3" s="1"/>
  <c r="O20" i="3"/>
  <c r="O98" i="3" s="1"/>
  <c r="AM20" i="3"/>
  <c r="AM98" i="3" s="1"/>
  <c r="I19" i="3"/>
  <c r="I97" i="3" s="1"/>
  <c r="AG19" i="3"/>
  <c r="AG97" i="3" s="1"/>
  <c r="AG18" i="3"/>
  <c r="AG96" i="3" s="1"/>
  <c r="N14" i="3"/>
  <c r="H15" i="3"/>
  <c r="AF15" i="3"/>
  <c r="AU103" i="3"/>
  <c r="AQ103" i="3"/>
  <c r="AQ102" i="3"/>
  <c r="AU100" i="3"/>
  <c r="AU101" i="3"/>
  <c r="AQ101" i="3"/>
  <c r="K10" i="3"/>
  <c r="K88" i="3" s="1"/>
  <c r="S10" i="3"/>
  <c r="S88" i="3" s="1"/>
  <c r="AA10" i="3"/>
  <c r="AA88" i="3" s="1"/>
  <c r="AI10" i="3"/>
  <c r="AI88" i="3" s="1"/>
  <c r="E11" i="3"/>
  <c r="E89" i="3" s="1"/>
  <c r="M11" i="3"/>
  <c r="M89" i="3" s="1"/>
  <c r="U11" i="3"/>
  <c r="U89" i="3" s="1"/>
  <c r="AC11" i="3"/>
  <c r="AC89" i="3" s="1"/>
  <c r="AK11" i="3"/>
  <c r="AK89" i="3" s="1"/>
  <c r="AO17" i="3"/>
  <c r="AO95" i="3" s="1"/>
  <c r="AQ91" i="3"/>
  <c r="E20" i="3"/>
  <c r="E98" i="3" s="1"/>
  <c r="AO15" i="3"/>
  <c r="AO31" i="3" s="1"/>
  <c r="AG20" i="3"/>
  <c r="AG98" i="3" s="1"/>
  <c r="AQ99" i="3"/>
  <c r="G19" i="3"/>
  <c r="G97" i="3" s="1"/>
  <c r="AM19" i="3"/>
  <c r="AM97" i="3" s="1"/>
  <c r="AE19" i="3"/>
  <c r="AE97" i="3" s="1"/>
  <c r="W19" i="3"/>
  <c r="W97" i="3" s="1"/>
  <c r="O19" i="3"/>
  <c r="O97" i="3" s="1"/>
  <c r="AM18" i="3"/>
  <c r="AM96" i="3" s="1"/>
  <c r="AE18" i="3"/>
  <c r="AE96" i="3" s="1"/>
  <c r="W18" i="3"/>
  <c r="W96" i="3" s="1"/>
  <c r="O18" i="3"/>
  <c r="O96" i="3" s="1"/>
  <c r="H14" i="3"/>
  <c r="P14" i="3"/>
  <c r="P30" i="3" s="1"/>
  <c r="X14" i="3"/>
  <c r="AF14" i="3"/>
  <c r="AN14" i="3"/>
  <c r="J15" i="3"/>
  <c r="J31" i="3" s="1"/>
  <c r="R15" i="3"/>
  <c r="Z15" i="3"/>
  <c r="Z31" i="3" s="1"/>
  <c r="AH15" i="3"/>
  <c r="AP15" i="3"/>
  <c r="AP31" i="3" s="1"/>
  <c r="F16" i="3"/>
  <c r="V16" i="3"/>
  <c r="AL16" i="3"/>
  <c r="X17" i="3"/>
  <c r="AN17" i="3"/>
  <c r="AO19" i="3"/>
  <c r="AO97" i="3" s="1"/>
  <c r="Q19" i="3"/>
  <c r="Q97" i="3" s="1"/>
  <c r="Y18" i="3"/>
  <c r="Y96" i="3" s="1"/>
  <c r="V14" i="3"/>
  <c r="P15" i="3"/>
  <c r="AN15" i="3"/>
  <c r="P16" i="3"/>
  <c r="AF16" i="3"/>
  <c r="J17" i="3"/>
  <c r="R17" i="3"/>
  <c r="AH17" i="3"/>
  <c r="AH31" i="3" s="1"/>
  <c r="AP17" i="3"/>
  <c r="Y20" i="3"/>
  <c r="Y98" i="3" s="1"/>
  <c r="AS103" i="3"/>
  <c r="AU102" i="3"/>
  <c r="AS101" i="3"/>
  <c r="AQ100" i="3"/>
  <c r="M10" i="3"/>
  <c r="M88" i="3" s="1"/>
  <c r="U10" i="3"/>
  <c r="U88" i="3" s="1"/>
  <c r="AC10" i="3"/>
  <c r="AC88" i="3" s="1"/>
  <c r="AK10" i="3"/>
  <c r="AK88" i="3" s="1"/>
  <c r="G11" i="3"/>
  <c r="G89" i="3" s="1"/>
  <c r="O11" i="3"/>
  <c r="O89" i="3" s="1"/>
  <c r="W11" i="3"/>
  <c r="W89" i="3" s="1"/>
  <c r="AE11" i="3"/>
  <c r="AE89" i="3" s="1"/>
  <c r="AM11" i="3"/>
  <c r="AM89" i="3" s="1"/>
  <c r="AQ90" i="3"/>
  <c r="AS91" i="3"/>
  <c r="E18" i="3"/>
  <c r="E96" i="3" s="1"/>
  <c r="E10" i="3"/>
  <c r="E88" i="3" s="1"/>
  <c r="AQ88" i="3" s="1"/>
  <c r="AS59" i="1"/>
  <c r="AS21" i="3" s="1"/>
  <c r="AS51" i="1"/>
  <c r="AS19" i="3" s="1"/>
  <c r="P17" i="3"/>
  <c r="W20" i="3"/>
  <c r="W98" i="3" s="1"/>
  <c r="Y19" i="3"/>
  <c r="Y97" i="3" s="1"/>
  <c r="F14" i="3"/>
  <c r="AD14" i="3"/>
  <c r="AD30" i="3" s="1"/>
  <c r="X15" i="3"/>
  <c r="X31" i="3" s="1"/>
  <c r="AU104" i="3"/>
  <c r="H16" i="3"/>
  <c r="X16" i="3"/>
  <c r="X30" i="3" s="1"/>
  <c r="AN16" i="3"/>
  <c r="Z17" i="3"/>
  <c r="I20" i="3"/>
  <c r="I98" i="3" s="1"/>
  <c r="Q20" i="3"/>
  <c r="Q98" i="3" s="1"/>
  <c r="AS104" i="3"/>
  <c r="AQ105" i="3"/>
  <c r="J16" i="3"/>
  <c r="R16" i="3"/>
  <c r="Z16" i="3"/>
  <c r="AH16" i="3"/>
  <c r="AP16" i="3"/>
  <c r="L17" i="3"/>
  <c r="T17" i="3"/>
  <c r="T31" i="3" s="1"/>
  <c r="AB17" i="3"/>
  <c r="AJ17" i="3"/>
  <c r="K20" i="3"/>
  <c r="K98" i="3" s="1"/>
  <c r="S20" i="3"/>
  <c r="S98" i="3" s="1"/>
  <c r="AA20" i="3"/>
  <c r="AA98" i="3" s="1"/>
  <c r="AI20" i="3"/>
  <c r="AI98" i="3" s="1"/>
  <c r="E19" i="3"/>
  <c r="E97" i="3" s="1"/>
  <c r="I18" i="3"/>
  <c r="I96" i="3" s="1"/>
  <c r="AU96" i="3" s="1"/>
  <c r="AK19" i="3"/>
  <c r="AK97" i="3" s="1"/>
  <c r="AC19" i="3"/>
  <c r="AC97" i="3" s="1"/>
  <c r="U19" i="3"/>
  <c r="U97" i="3" s="1"/>
  <c r="M19" i="3"/>
  <c r="M97" i="3" s="1"/>
  <c r="AK18" i="3"/>
  <c r="AK96" i="3" s="1"/>
  <c r="AC18" i="3"/>
  <c r="AC96" i="3" s="1"/>
  <c r="U18" i="3"/>
  <c r="U96" i="3" s="1"/>
  <c r="M18" i="3"/>
  <c r="M96" i="3" s="1"/>
  <c r="J14" i="3"/>
  <c r="J30" i="3" s="1"/>
  <c r="R14" i="3"/>
  <c r="Z14" i="3"/>
  <c r="AH14" i="3"/>
  <c r="AH30" i="3" s="1"/>
  <c r="AP14" i="3"/>
  <c r="AP30" i="3" s="1"/>
  <c r="L15" i="3"/>
  <c r="T15" i="3"/>
  <c r="AB15" i="3"/>
  <c r="AB31" i="3" s="1"/>
  <c r="AJ15" i="3"/>
  <c r="BA91" i="1"/>
  <c r="AS90" i="3"/>
  <c r="AU91" i="3"/>
  <c r="AS99" i="3"/>
  <c r="AU99" i="3"/>
  <c r="AD16" i="3"/>
  <c r="AF17" i="3"/>
  <c r="AE20" i="3"/>
  <c r="AE98" i="3" s="1"/>
  <c r="Q18" i="3"/>
  <c r="Q96" i="3" s="1"/>
  <c r="AL14" i="3"/>
  <c r="AL30" i="3" s="1"/>
  <c r="AK94" i="3"/>
  <c r="U94" i="3"/>
  <c r="M94" i="3"/>
  <c r="AS102" i="3"/>
  <c r="G10" i="3"/>
  <c r="G88" i="3" s="1"/>
  <c r="O10" i="3"/>
  <c r="O88" i="3" s="1"/>
  <c r="W10" i="3"/>
  <c r="W88" i="3" s="1"/>
  <c r="AE10" i="3"/>
  <c r="AE88" i="3" s="1"/>
  <c r="AM10" i="3"/>
  <c r="AM88" i="3" s="1"/>
  <c r="I11" i="3"/>
  <c r="I89" i="3" s="1"/>
  <c r="Q11" i="3"/>
  <c r="Q89" i="3" s="1"/>
  <c r="Y11" i="3"/>
  <c r="Y89" i="3" s="1"/>
  <c r="AG11" i="3"/>
  <c r="AG89" i="3" s="1"/>
  <c r="AU105" i="3"/>
  <c r="L16" i="3"/>
  <c r="T16" i="3"/>
  <c r="AB16" i="3"/>
  <c r="AJ16" i="3"/>
  <c r="F17" i="3"/>
  <c r="N17" i="3"/>
  <c r="V17" i="3"/>
  <c r="AD17" i="3"/>
  <c r="AL17" i="3"/>
  <c r="M20" i="3"/>
  <c r="M98" i="3" s="1"/>
  <c r="U20" i="3"/>
  <c r="U98" i="3" s="1"/>
  <c r="AC20" i="3"/>
  <c r="AC98" i="3" s="1"/>
  <c r="AK20" i="3"/>
  <c r="AK98" i="3" s="1"/>
  <c r="G18" i="3"/>
  <c r="G96" i="3" s="1"/>
  <c r="AS96" i="3" s="1"/>
  <c r="AI19" i="3"/>
  <c r="AI97" i="3" s="1"/>
  <c r="AA19" i="3"/>
  <c r="AA97" i="3" s="1"/>
  <c r="S19" i="3"/>
  <c r="S97" i="3" s="1"/>
  <c r="K19" i="3"/>
  <c r="K97" i="3" s="1"/>
  <c r="AQ97" i="3" s="1"/>
  <c r="AI18" i="3"/>
  <c r="AI96" i="3" s="1"/>
  <c r="AA18" i="3"/>
  <c r="AA96" i="3" s="1"/>
  <c r="S18" i="3"/>
  <c r="S96" i="3" s="1"/>
  <c r="K18" i="3"/>
  <c r="K96" i="3" s="1"/>
  <c r="L14" i="3"/>
  <c r="T14" i="3"/>
  <c r="T30" i="3" s="1"/>
  <c r="AB14" i="3"/>
  <c r="AJ14" i="3"/>
  <c r="F15" i="3"/>
  <c r="N15" i="3"/>
  <c r="N31" i="3" s="1"/>
  <c r="V15" i="3"/>
  <c r="AD15" i="3"/>
  <c r="AD31" i="3" s="1"/>
  <c r="AL15" i="3"/>
  <c r="G95" i="3"/>
  <c r="AS95" i="3" s="1"/>
  <c r="AM95" i="3"/>
  <c r="AE95" i="3"/>
  <c r="AM94" i="3"/>
  <c r="AE94" i="3"/>
  <c r="W94" i="3"/>
  <c r="E94" i="3"/>
  <c r="AC94" i="3"/>
  <c r="AM93" i="3"/>
  <c r="AE93" i="3"/>
  <c r="O93" i="3"/>
  <c r="AA92" i="3"/>
  <c r="E92" i="3"/>
  <c r="E93" i="3"/>
  <c r="S92" i="3"/>
  <c r="K92" i="3"/>
  <c r="I92" i="3"/>
  <c r="AI93" i="3"/>
  <c r="AA93" i="3"/>
  <c r="S93" i="3"/>
  <c r="K93" i="3"/>
  <c r="I93" i="3"/>
  <c r="O92" i="3"/>
  <c r="AO92" i="3"/>
  <c r="AE92" i="3"/>
  <c r="G92" i="3"/>
  <c r="AG93" i="3"/>
  <c r="Y93" i="3"/>
  <c r="Q93" i="3"/>
  <c r="AM92" i="3"/>
  <c r="AC92" i="3"/>
  <c r="U93" i="3"/>
  <c r="Y92" i="3"/>
  <c r="Q95" i="3"/>
  <c r="AG94" i="3"/>
  <c r="G93" i="3"/>
  <c r="AC93" i="3"/>
  <c r="AG92" i="3"/>
  <c r="Q92" i="3"/>
  <c r="I95" i="3"/>
  <c r="Y95" i="3"/>
  <c r="Y94" i="3"/>
  <c r="W95" i="3"/>
  <c r="O95" i="3"/>
  <c r="O94" i="3"/>
  <c r="AU94" i="3" s="1"/>
  <c r="AK93" i="3"/>
  <c r="M93" i="3"/>
  <c r="AG95" i="3"/>
  <c r="AO94" i="3"/>
  <c r="Q94" i="3"/>
  <c r="AA94" i="3"/>
  <c r="S94" i="3"/>
  <c r="AT50" i="1"/>
  <c r="AT18" i="3" s="1"/>
  <c r="AR14" i="1"/>
  <c r="AR10" i="3" s="1"/>
  <c r="AQ59" i="1"/>
  <c r="AQ21" i="3" s="1"/>
  <c r="AS32" i="1"/>
  <c r="AS14" i="3" s="1"/>
  <c r="AV40" i="1"/>
  <c r="AV16" i="3" s="1"/>
  <c r="AV58" i="1"/>
  <c r="AV20" i="3" s="1"/>
  <c r="BC90" i="3"/>
  <c r="BB90" i="3" s="1"/>
  <c r="AR51" i="1"/>
  <c r="AR19" i="3" s="1"/>
  <c r="AQ50" i="1"/>
  <c r="BA50" i="1" s="1"/>
  <c r="BC98" i="3"/>
  <c r="BB98" i="3" s="1"/>
  <c r="AR58" i="1"/>
  <c r="AR20" i="3" s="1"/>
  <c r="AR32" i="1"/>
  <c r="AQ32" i="1"/>
  <c r="AQ14" i="3" s="1"/>
  <c r="BA14" i="3" s="1"/>
  <c r="AR41" i="1"/>
  <c r="AR17" i="3" s="1"/>
  <c r="AR83" i="1"/>
  <c r="AR27" i="3" s="1"/>
  <c r="AV51" i="1"/>
  <c r="AV19" i="3" s="1"/>
  <c r="AQ74" i="1"/>
  <c r="AQ24" i="3" s="1"/>
  <c r="BA24" i="3" s="1"/>
  <c r="BC94" i="3"/>
  <c r="BB94" i="3" s="1"/>
  <c r="BC92" i="3"/>
  <c r="BB92" i="3" s="1"/>
  <c r="AT264" i="2"/>
  <c r="AT62" i="2"/>
  <c r="AU63" i="2"/>
  <c r="G69" i="3"/>
  <c r="AR355" i="2"/>
  <c r="AV369" i="2"/>
  <c r="AO411" i="2"/>
  <c r="AV355" i="2"/>
  <c r="AS355" i="2"/>
  <c r="AU404" i="2"/>
  <c r="AV333" i="2"/>
  <c r="AR265" i="2"/>
  <c r="AR201" i="2"/>
  <c r="AV201" i="2"/>
  <c r="AS63" i="2"/>
  <c r="AR63" i="2"/>
  <c r="AS66" i="3"/>
  <c r="AT332" i="2"/>
  <c r="AV265" i="2"/>
  <c r="AS62" i="2"/>
  <c r="AQ52" i="3"/>
  <c r="S411" i="2"/>
  <c r="AR62" i="2"/>
  <c r="N410" i="2"/>
  <c r="BA16" i="2"/>
  <c r="AQ54" i="3"/>
  <c r="AQ355" i="2"/>
  <c r="AU355" i="2"/>
  <c r="AT369" i="2"/>
  <c r="AU405" i="2"/>
  <c r="AT201" i="2"/>
  <c r="AQ63" i="2"/>
  <c r="AT21" i="2"/>
  <c r="AV63" i="2"/>
  <c r="AQ201" i="2"/>
  <c r="K411" i="2"/>
  <c r="AT333" i="2"/>
  <c r="AT265" i="2"/>
  <c r="BA336" i="2"/>
  <c r="AT368" i="2"/>
  <c r="AS265" i="2"/>
  <c r="U411" i="2"/>
  <c r="AT354" i="2"/>
  <c r="AS369" i="2"/>
  <c r="AQ405" i="2"/>
  <c r="AV62" i="2"/>
  <c r="P410" i="2"/>
  <c r="AT63" i="2"/>
  <c r="BA362" i="2"/>
  <c r="AV405" i="2"/>
  <c r="BA218" i="2"/>
  <c r="BA116" i="2"/>
  <c r="BA108" i="2"/>
  <c r="BA80" i="2"/>
  <c r="T411" i="2"/>
  <c r="R410" i="2"/>
  <c r="AR369" i="2"/>
  <c r="AR405" i="2"/>
  <c r="AS333" i="2"/>
  <c r="AS201" i="2"/>
  <c r="AU62" i="2"/>
  <c r="AS21" i="2"/>
  <c r="AR66" i="3"/>
  <c r="AS58" i="3"/>
  <c r="U69" i="3"/>
  <c r="AI411" i="2"/>
  <c r="AA411" i="2"/>
  <c r="AV64" i="3"/>
  <c r="H410" i="2"/>
  <c r="AK411" i="2"/>
  <c r="Z411" i="2"/>
  <c r="R411" i="2"/>
  <c r="AP410" i="2"/>
  <c r="AO50" i="3"/>
  <c r="AO70" i="3" s="1"/>
  <c r="H69" i="3"/>
  <c r="AS49" i="3"/>
  <c r="AV354" i="2"/>
  <c r="AR332" i="2"/>
  <c r="BA333" i="2" s="1"/>
  <c r="BA329" i="2"/>
  <c r="AR264" i="2"/>
  <c r="BA265" i="2" s="1"/>
  <c r="AV200" i="2"/>
  <c r="BA97" i="2"/>
  <c r="BA79" i="2"/>
  <c r="AU51" i="3"/>
  <c r="AS52" i="3"/>
  <c r="AS51" i="3"/>
  <c r="AS54" i="3"/>
  <c r="AS60" i="3"/>
  <c r="G410" i="2"/>
  <c r="AJ411" i="2"/>
  <c r="Y411" i="2"/>
  <c r="Q411" i="2"/>
  <c r="V410" i="2"/>
  <c r="M410" i="2"/>
  <c r="S58" i="3"/>
  <c r="S70" i="3" s="1"/>
  <c r="AM411" i="2"/>
  <c r="AG411" i="2"/>
  <c r="AU369" i="2"/>
  <c r="AT200" i="2"/>
  <c r="AR21" i="2"/>
  <c r="AV21" i="2"/>
  <c r="AU66" i="3"/>
  <c r="AQ56" i="3"/>
  <c r="AF411" i="2"/>
  <c r="W411" i="2"/>
  <c r="O411" i="2"/>
  <c r="T410" i="2"/>
  <c r="K58" i="3"/>
  <c r="K70" i="3" s="1"/>
  <c r="AC411" i="2"/>
  <c r="G411" i="2"/>
  <c r="AL411" i="2"/>
  <c r="AS56" i="3"/>
  <c r="AR20" i="2"/>
  <c r="BA21" i="2" s="1"/>
  <c r="BA19" i="2"/>
  <c r="AQ66" i="3"/>
  <c r="AV52" i="3"/>
  <c r="AT57" i="3"/>
  <c r="X411" i="2"/>
  <c r="AU49" i="3"/>
  <c r="AS354" i="2"/>
  <c r="AQ333" i="2"/>
  <c r="AU265" i="2"/>
  <c r="AQ21" i="2"/>
  <c r="AU21" i="2"/>
  <c r="AT54" i="3"/>
  <c r="AL410" i="2"/>
  <c r="AT58" i="3"/>
  <c r="F411" i="2"/>
  <c r="AP411" i="2"/>
  <c r="AE411" i="2"/>
  <c r="V411" i="2"/>
  <c r="N411" i="2"/>
  <c r="S410" i="2"/>
  <c r="U50" i="3"/>
  <c r="R49" i="3"/>
  <c r="AR49" i="3" s="1"/>
  <c r="AU333" i="2"/>
  <c r="AQ265" i="2"/>
  <c r="AR50" i="3"/>
  <c r="E410" i="2"/>
  <c r="AE410" i="2"/>
  <c r="U410" i="2"/>
  <c r="AR54" i="3"/>
  <c r="AR333" i="2"/>
  <c r="AS50" i="3"/>
  <c r="AV332" i="2"/>
  <c r="AR200" i="2"/>
  <c r="BA201" i="2" s="1"/>
  <c r="BA117" i="2"/>
  <c r="Q69" i="3"/>
  <c r="O70" i="3"/>
  <c r="AQ408" i="2"/>
  <c r="J411" i="2"/>
  <c r="AD411" i="2"/>
  <c r="M411" i="2"/>
  <c r="AU68" i="3"/>
  <c r="Q70" i="3"/>
  <c r="Y70" i="3"/>
  <c r="T50" i="3"/>
  <c r="T70" i="3" s="1"/>
  <c r="P411" i="2"/>
  <c r="I411" i="2"/>
  <c r="AS62" i="3"/>
  <c r="AQ62" i="3"/>
  <c r="T69" i="3"/>
  <c r="H411" i="2"/>
  <c r="AN411" i="2"/>
  <c r="AB411" i="2"/>
  <c r="L411" i="2"/>
  <c r="Q410" i="2"/>
  <c r="G70" i="3"/>
  <c r="AU67" i="3"/>
  <c r="AT67" i="3"/>
  <c r="BD109" i="3"/>
  <c r="AQ20" i="2"/>
  <c r="AQ49" i="3"/>
  <c r="BA49" i="3" s="1"/>
  <c r="AR75" i="1"/>
  <c r="AR25" i="3" s="1"/>
  <c r="BA96" i="1"/>
  <c r="AR15" i="1"/>
  <c r="AR11" i="3" s="1"/>
  <c r="AU58" i="1"/>
  <c r="AU20" i="3" s="1"/>
  <c r="AU50" i="1"/>
  <c r="AU18" i="3" s="1"/>
  <c r="AS40" i="1"/>
  <c r="AS16" i="3" s="1"/>
  <c r="AU41" i="1"/>
  <c r="AU17" i="3" s="1"/>
  <c r="AS58" i="1"/>
  <c r="AS20" i="3" s="1"/>
  <c r="AF69" i="3"/>
  <c r="W70" i="3"/>
  <c r="AE70" i="3"/>
  <c r="AV60" i="3"/>
  <c r="H70" i="3"/>
  <c r="P70" i="3"/>
  <c r="X70" i="3"/>
  <c r="AF70" i="3"/>
  <c r="AN70" i="3"/>
  <c r="J70" i="3"/>
  <c r="AU56" i="3"/>
  <c r="AU54" i="3"/>
  <c r="AU52" i="3"/>
  <c r="AA70" i="3"/>
  <c r="M69" i="3"/>
  <c r="AU62" i="3"/>
  <c r="P69" i="3"/>
  <c r="AR57" i="3"/>
  <c r="L70" i="3"/>
  <c r="AB70" i="3"/>
  <c r="AJ70" i="3"/>
  <c r="AQ68" i="3"/>
  <c r="AK70" i="3"/>
  <c r="M70" i="3"/>
  <c r="AS68" i="3"/>
  <c r="AT63" i="3"/>
  <c r="AV58" i="3"/>
  <c r="AR58" i="3"/>
  <c r="AT52" i="3"/>
  <c r="AR52" i="3"/>
  <c r="AV51" i="3"/>
  <c r="AT51" i="3"/>
  <c r="AT68" i="3"/>
  <c r="F70" i="3"/>
  <c r="AV67" i="3"/>
  <c r="AR67" i="3"/>
  <c r="V70" i="3"/>
  <c r="AT64" i="3"/>
  <c r="AV68" i="3"/>
  <c r="AS67" i="3"/>
  <c r="AQ67" i="3"/>
  <c r="AV66" i="3"/>
  <c r="AT66" i="3"/>
  <c r="AL70" i="3"/>
  <c r="V69" i="3"/>
  <c r="N69" i="3"/>
  <c r="AV62" i="3"/>
  <c r="AT62" i="3"/>
  <c r="AR62" i="3"/>
  <c r="AT59" i="3"/>
  <c r="AV57" i="3"/>
  <c r="AT61" i="3"/>
  <c r="AT60" i="3"/>
  <c r="AV54" i="3"/>
  <c r="AT49" i="3"/>
  <c r="R69" i="3"/>
  <c r="AR64" i="3"/>
  <c r="AP70" i="3"/>
  <c r="AV50" i="3"/>
  <c r="Z70" i="3"/>
  <c r="R70" i="3"/>
  <c r="AP69" i="3"/>
  <c r="AV56" i="3"/>
  <c r="AT56" i="3"/>
  <c r="AR56" i="3"/>
  <c r="AR51" i="3"/>
  <c r="AQ18" i="3"/>
  <c r="BA18" i="3" s="1"/>
  <c r="BA94" i="1"/>
  <c r="BA78" i="1"/>
  <c r="AQ58" i="1"/>
  <c r="BA54" i="1"/>
  <c r="BA88" i="1"/>
  <c r="BA26" i="1"/>
  <c r="AT32" i="1"/>
  <c r="AT59" i="1"/>
  <c r="AT21" i="3" s="1"/>
  <c r="AT33" i="1"/>
  <c r="AU59" i="1"/>
  <c r="AU21" i="3" s="1"/>
  <c r="AQ83" i="1"/>
  <c r="AQ27" i="3" s="1"/>
  <c r="BA97" i="1"/>
  <c r="AQ75" i="1"/>
  <c r="AQ25" i="3" s="1"/>
  <c r="AT58" i="1"/>
  <c r="AT20" i="3" s="1"/>
  <c r="AV59" i="1"/>
  <c r="AV21" i="3" s="1"/>
  <c r="AV33" i="1"/>
  <c r="AQ68" i="1"/>
  <c r="AQ22" i="1"/>
  <c r="AU40" i="1"/>
  <c r="AU16" i="3" s="1"/>
  <c r="AQ40" i="1"/>
  <c r="AS41" i="1"/>
  <c r="AS17" i="3" s="1"/>
  <c r="AS33" i="1"/>
  <c r="AS15" i="3" s="1"/>
  <c r="AR68" i="1"/>
  <c r="AR22" i="3" s="1"/>
  <c r="AT41" i="1"/>
  <c r="AT17" i="3" s="1"/>
  <c r="AR82" i="1"/>
  <c r="AR26" i="3" s="1"/>
  <c r="AT51" i="1"/>
  <c r="AT19" i="3" s="1"/>
  <c r="AV50" i="1"/>
  <c r="AV18" i="3" s="1"/>
  <c r="AU69" i="1"/>
  <c r="AU23" i="3" s="1"/>
  <c r="AQ69" i="1"/>
  <c r="AQ23" i="3" s="1"/>
  <c r="AQ41" i="1"/>
  <c r="AQ17" i="3" s="1"/>
  <c r="AU33" i="1"/>
  <c r="AS50" i="1"/>
  <c r="AS18" i="3" s="1"/>
  <c r="AU51" i="1"/>
  <c r="AU19" i="3" s="1"/>
  <c r="AQ51" i="1"/>
  <c r="AQ19" i="3" s="1"/>
  <c r="AV41" i="1"/>
  <c r="AV17" i="3" s="1"/>
  <c r="AQ369" i="2"/>
  <c r="E70" i="3"/>
  <c r="E411" i="2"/>
  <c r="I64" i="3"/>
  <c r="I70" i="3" s="1"/>
  <c r="J69" i="3"/>
  <c r="AV368" i="2"/>
  <c r="I410" i="2"/>
  <c r="F410" i="2"/>
  <c r="F69" i="3"/>
  <c r="E63" i="3"/>
  <c r="AV55" i="3"/>
  <c r="AR55" i="3"/>
  <c r="BA56" i="3" s="1"/>
  <c r="AT55" i="3"/>
  <c r="Z69" i="3"/>
  <c r="Z410" i="2"/>
  <c r="AU200" i="2"/>
  <c r="AS200" i="2"/>
  <c r="AQ200" i="2"/>
  <c r="BA200" i="2" s="1"/>
  <c r="AU55" i="3"/>
  <c r="AS55" i="3"/>
  <c r="AQ55" i="3"/>
  <c r="BA55" i="3" s="1"/>
  <c r="AD410" i="2"/>
  <c r="AQ264" i="2"/>
  <c r="BA264" i="2" s="1"/>
  <c r="AU58" i="3"/>
  <c r="AI58" i="3"/>
  <c r="AO69" i="3"/>
  <c r="AO410" i="2"/>
  <c r="AS264" i="2"/>
  <c r="AU264" i="2"/>
  <c r="AU57" i="3"/>
  <c r="AS57" i="3"/>
  <c r="AQ57" i="3"/>
  <c r="BA57" i="3" s="1"/>
  <c r="AB69" i="3"/>
  <c r="BA96" i="2"/>
  <c r="AS53" i="3"/>
  <c r="AU53" i="3"/>
  <c r="AQ53" i="3"/>
  <c r="BA53" i="3" s="1"/>
  <c r="AQ62" i="2"/>
  <c r="BA62" i="2" s="1"/>
  <c r="AQ51" i="3"/>
  <c r="AE65" i="3"/>
  <c r="AU368" i="2"/>
  <c r="AR368" i="2"/>
  <c r="BA369" i="2" s="1"/>
  <c r="K410" i="2"/>
  <c r="AU354" i="2"/>
  <c r="O69" i="3"/>
  <c r="O410" i="2"/>
  <c r="AU61" i="3"/>
  <c r="I69" i="3"/>
  <c r="AQ354" i="2"/>
  <c r="L410" i="2"/>
  <c r="J410" i="2"/>
  <c r="AV61" i="3"/>
  <c r="AR354" i="2"/>
  <c r="BA355" i="2" s="1"/>
  <c r="AG70" i="3"/>
  <c r="AU60" i="3"/>
  <c r="AC60" i="3"/>
  <c r="AG69" i="3"/>
  <c r="AG410" i="2"/>
  <c r="AU332" i="2"/>
  <c r="AH411" i="2"/>
  <c r="AD70" i="3"/>
  <c r="AR60" i="3"/>
  <c r="AC69" i="3"/>
  <c r="AC410" i="2"/>
  <c r="AB410" i="2"/>
  <c r="AV59" i="3"/>
  <c r="AA410" i="2"/>
  <c r="AR59" i="3"/>
  <c r="X69" i="3"/>
  <c r="AS332" i="2"/>
  <c r="AQ332" i="2"/>
  <c r="BA332" i="2" s="1"/>
  <c r="AS59" i="3"/>
  <c r="AQ59" i="3"/>
  <c r="BA59" i="3" s="1"/>
  <c r="AU59" i="3"/>
  <c r="AU63" i="3"/>
  <c r="AM410" i="2"/>
  <c r="AR61" i="3"/>
  <c r="BA62" i="3" s="1"/>
  <c r="AS61" i="3"/>
  <c r="AQ61" i="3"/>
  <c r="BA61" i="3" s="1"/>
  <c r="AM64" i="3"/>
  <c r="AI64" i="3"/>
  <c r="AS368" i="2"/>
  <c r="AS63" i="3"/>
  <c r="AQ368" i="2"/>
  <c r="AR63" i="3"/>
  <c r="BA64" i="3" s="1"/>
  <c r="AV63" i="3"/>
  <c r="AM65" i="3"/>
  <c r="AS404" i="2"/>
  <c r="AA65" i="3"/>
  <c r="Y69" i="3"/>
  <c r="Y410" i="2"/>
  <c r="AQ404" i="2"/>
  <c r="W410" i="2"/>
  <c r="AS65" i="3"/>
  <c r="AK69" i="3"/>
  <c r="AK410" i="2"/>
  <c r="AI410" i="2"/>
  <c r="W69" i="3"/>
  <c r="AQ65" i="3"/>
  <c r="BA65" i="3" s="1"/>
  <c r="X410" i="2"/>
  <c r="AJ410" i="2"/>
  <c r="AV65" i="3"/>
  <c r="AV404" i="2"/>
  <c r="AN69" i="3"/>
  <c r="AT404" i="2"/>
  <c r="L69" i="3"/>
  <c r="AR404" i="2"/>
  <c r="BA405" i="2" s="1"/>
  <c r="AF410" i="2"/>
  <c r="AT65" i="3"/>
  <c r="AR65" i="3"/>
  <c r="AN410" i="2"/>
  <c r="AV53" i="3"/>
  <c r="AL53" i="3"/>
  <c r="AL69" i="3" s="1"/>
  <c r="AJ53" i="3"/>
  <c r="AI92" i="3" s="1"/>
  <c r="AH69" i="3"/>
  <c r="AV49" i="3"/>
  <c r="AH410" i="2"/>
  <c r="AD69" i="3"/>
  <c r="AH70" i="3"/>
  <c r="N70" i="3"/>
  <c r="K69" i="3"/>
  <c r="S69" i="3"/>
  <c r="AI69" i="3"/>
  <c r="AV109" i="3"/>
  <c r="AR109" i="3"/>
  <c r="AT108" i="3"/>
  <c r="AT109" i="3"/>
  <c r="AV108" i="3"/>
  <c r="AR108" i="3"/>
  <c r="AR50" i="1"/>
  <c r="AR18" i="3" s="1"/>
  <c r="AR40" i="1"/>
  <c r="AR16" i="3" s="1"/>
  <c r="AQ33" i="1"/>
  <c r="AQ15" i="3" s="1"/>
  <c r="BA87" i="1"/>
  <c r="AU32" i="1"/>
  <c r="AU14" i="3" s="1"/>
  <c r="AV32" i="1"/>
  <c r="AR33" i="1"/>
  <c r="AR59" i="1"/>
  <c r="AR21" i="3" s="1"/>
  <c r="AT40" i="1"/>
  <c r="AT16" i="3" s="1"/>
  <c r="BA89" i="1"/>
  <c r="BA86" i="1"/>
  <c r="AR23" i="1"/>
  <c r="AR13" i="3" s="1"/>
  <c r="AR74" i="1"/>
  <c r="AR24" i="3" s="1"/>
  <c r="AQ23" i="1"/>
  <c r="AQ13" i="3" s="1"/>
  <c r="AU23" i="1"/>
  <c r="AU13" i="3" s="1"/>
  <c r="AS23" i="1"/>
  <c r="AS13" i="3" s="1"/>
  <c r="AT23" i="1"/>
  <c r="AT13" i="3" s="1"/>
  <c r="AR22" i="1"/>
  <c r="AT68" i="1"/>
  <c r="AT22" i="3" s="1"/>
  <c r="AV69" i="1"/>
  <c r="AV23" i="3" s="1"/>
  <c r="AT69" i="1"/>
  <c r="AT23" i="3" s="1"/>
  <c r="AR69" i="1"/>
  <c r="AS69" i="1"/>
  <c r="AS23" i="3" s="1"/>
  <c r="AV68" i="1"/>
  <c r="AV22" i="3" s="1"/>
  <c r="AT75" i="1"/>
  <c r="AT25" i="3" s="1"/>
  <c r="AS74" i="1"/>
  <c r="AS24" i="3" s="1"/>
  <c r="AU75" i="1"/>
  <c r="AU25" i="3" s="1"/>
  <c r="AS75" i="1"/>
  <c r="AS25" i="3" s="1"/>
  <c r="AS82" i="1"/>
  <c r="AS26" i="3" s="1"/>
  <c r="AS83" i="1"/>
  <c r="AS27" i="3" s="1"/>
  <c r="AQ82" i="1"/>
  <c r="BA82" i="1" s="1"/>
  <c r="AT83" i="1"/>
  <c r="AT27" i="3" s="1"/>
  <c r="AT14" i="1"/>
  <c r="AT10" i="3" s="1"/>
  <c r="AS14" i="1"/>
  <c r="AS10" i="3" s="1"/>
  <c r="AQ15" i="1"/>
  <c r="AS15" i="1"/>
  <c r="AS11" i="3" s="1"/>
  <c r="AU15" i="1"/>
  <c r="AU11" i="3" s="1"/>
  <c r="AM31" i="3"/>
  <c r="AN30" i="3"/>
  <c r="R31" i="3"/>
  <c r="AC30" i="3"/>
  <c r="F31" i="3"/>
  <c r="AF30" i="3"/>
  <c r="H30" i="3"/>
  <c r="W31" i="3"/>
  <c r="AJ30" i="3"/>
  <c r="V31" i="3"/>
  <c r="AL31" i="3"/>
  <c r="L30" i="3"/>
  <c r="F30" i="3"/>
  <c r="AB30" i="3"/>
  <c r="U31" i="3"/>
  <c r="L31" i="3"/>
  <c r="V30" i="3"/>
  <c r="AI31" i="3"/>
  <c r="S31" i="3"/>
  <c r="AO30" i="3"/>
  <c r="Q30" i="3"/>
  <c r="AN31" i="3"/>
  <c r="AM30" i="3"/>
  <c r="N30" i="3"/>
  <c r="AK31" i="3"/>
  <c r="AJ31" i="3"/>
  <c r="Q31" i="3"/>
  <c r="Y31" i="3"/>
  <c r="P31" i="3"/>
  <c r="R30" i="3"/>
  <c r="AF31" i="3"/>
  <c r="AG31" i="3"/>
  <c r="AI30" i="3"/>
  <c r="Z30" i="3"/>
  <c r="H31" i="3"/>
  <c r="E31" i="3"/>
  <c r="AS20" i="2"/>
  <c r="AU20" i="2"/>
  <c r="AR14" i="3" l="1"/>
  <c r="BA95" i="1"/>
  <c r="Y30" i="3"/>
  <c r="AE30" i="3"/>
  <c r="AK30" i="3"/>
  <c r="AT14" i="3"/>
  <c r="AU92" i="3"/>
  <c r="S30" i="3"/>
  <c r="AG30" i="3"/>
  <c r="O30" i="3"/>
  <c r="W30" i="3"/>
  <c r="AU95" i="3"/>
  <c r="AO93" i="3"/>
  <c r="AQ93" i="3" s="1"/>
  <c r="AE31" i="3"/>
  <c r="K31" i="3"/>
  <c r="BA90" i="1"/>
  <c r="AS97" i="3"/>
  <c r="K30" i="3"/>
  <c r="AC31" i="3"/>
  <c r="U30" i="3"/>
  <c r="M30" i="3"/>
  <c r="AR15" i="3"/>
  <c r="AU15" i="3"/>
  <c r="BA32" i="1"/>
  <c r="AS94" i="3"/>
  <c r="AS88" i="3"/>
  <c r="AU98" i="3"/>
  <c r="AQ98" i="3"/>
  <c r="AS98" i="3"/>
  <c r="G30" i="3"/>
  <c r="AS89" i="3"/>
  <c r="AQ96" i="3"/>
  <c r="AU88" i="3"/>
  <c r="M31" i="3"/>
  <c r="AU93" i="3"/>
  <c r="AA31" i="3"/>
  <c r="O31" i="3"/>
  <c r="G31" i="3"/>
  <c r="AV14" i="3"/>
  <c r="AV15" i="3"/>
  <c r="AT15" i="3"/>
  <c r="I31" i="3"/>
  <c r="AA30" i="3"/>
  <c r="I30" i="3"/>
  <c r="BA93" i="1"/>
  <c r="AU97" i="3"/>
  <c r="AT411" i="2"/>
  <c r="AQ94" i="3"/>
  <c r="BA94" i="3" s="1"/>
  <c r="AQ95" i="3"/>
  <c r="AS93" i="3"/>
  <c r="AQ92" i="3"/>
  <c r="AK92" i="3"/>
  <c r="AS92" i="3" s="1"/>
  <c r="AV411" i="2"/>
  <c r="AS411" i="2"/>
  <c r="BA74" i="1"/>
  <c r="U109" i="3"/>
  <c r="AR70" i="3"/>
  <c r="U108" i="3"/>
  <c r="G108" i="3"/>
  <c r="BA90" i="3"/>
  <c r="K109" i="3"/>
  <c r="BA368" i="2"/>
  <c r="AQ411" i="2"/>
  <c r="AU411" i="2"/>
  <c r="AS70" i="3"/>
  <c r="AO89" i="3"/>
  <c r="U70" i="3"/>
  <c r="M109" i="3"/>
  <c r="M108" i="3"/>
  <c r="BA20" i="2"/>
  <c r="BA408" i="2"/>
  <c r="AQ28" i="3"/>
  <c r="AT50" i="3"/>
  <c r="AT70" i="3" s="1"/>
  <c r="BA404" i="2"/>
  <c r="AQ63" i="3"/>
  <c r="O108" i="3"/>
  <c r="AU50" i="3"/>
  <c r="AQ50" i="3"/>
  <c r="BA354" i="2"/>
  <c r="AV70" i="3"/>
  <c r="AR411" i="2"/>
  <c r="I108" i="3"/>
  <c r="BA88" i="3"/>
  <c r="AA109" i="3"/>
  <c r="Q108" i="3"/>
  <c r="Y109" i="3"/>
  <c r="E109" i="3"/>
  <c r="AO108" i="3"/>
  <c r="S108" i="3"/>
  <c r="O109" i="3"/>
  <c r="W109" i="3"/>
  <c r="Q109" i="3"/>
  <c r="BD30" i="3"/>
  <c r="BC30" i="3" s="1"/>
  <c r="BB30" i="3" s="1"/>
  <c r="G109" i="3"/>
  <c r="AE109" i="3"/>
  <c r="AK109" i="3"/>
  <c r="I109" i="3"/>
  <c r="AG109" i="3"/>
  <c r="E69" i="3"/>
  <c r="AU89" i="3"/>
  <c r="AT53" i="3"/>
  <c r="AT69" i="3" s="1"/>
  <c r="AQ16" i="3"/>
  <c r="BA16" i="3" s="1"/>
  <c r="BA40" i="1"/>
  <c r="AQ20" i="3"/>
  <c r="BA20" i="3" s="1"/>
  <c r="BA58" i="1"/>
  <c r="AQ12" i="3"/>
  <c r="BA12" i="3" s="1"/>
  <c r="BA22" i="1"/>
  <c r="K108" i="3"/>
  <c r="AQ22" i="3"/>
  <c r="BA22" i="3" s="1"/>
  <c r="BA68" i="1"/>
  <c r="BA100" i="3"/>
  <c r="BA96" i="3"/>
  <c r="BA98" i="3"/>
  <c r="AG108" i="3"/>
  <c r="Y108" i="3"/>
  <c r="AR23" i="3"/>
  <c r="AR31" i="3" s="1"/>
  <c r="AR12" i="3"/>
  <c r="AR30" i="3" s="1"/>
  <c r="AQ26" i="3"/>
  <c r="BA26" i="3" s="1"/>
  <c r="AQ11" i="3"/>
  <c r="AQ31" i="3" s="1"/>
  <c r="AU64" i="3"/>
  <c r="AU70" i="3" s="1"/>
  <c r="AU410" i="2"/>
  <c r="AQ58" i="3"/>
  <c r="W108" i="3"/>
  <c r="AV69" i="3"/>
  <c r="AC108" i="3"/>
  <c r="AE69" i="3"/>
  <c r="AR410" i="2"/>
  <c r="BA411" i="2" s="1"/>
  <c r="AQ60" i="3"/>
  <c r="AC70" i="3"/>
  <c r="AS410" i="2"/>
  <c r="AS69" i="3"/>
  <c r="AQ410" i="2"/>
  <c r="AM109" i="3"/>
  <c r="AM70" i="3"/>
  <c r="AQ64" i="3"/>
  <c r="AI70" i="3"/>
  <c r="AI108" i="3"/>
  <c r="AM108" i="3"/>
  <c r="AM69" i="3"/>
  <c r="AU65" i="3"/>
  <c r="AU69" i="3" s="1"/>
  <c r="AA69" i="3"/>
  <c r="AJ69" i="3"/>
  <c r="AR53" i="3"/>
  <c r="BA106" i="3"/>
  <c r="AS22" i="1"/>
  <c r="AS12" i="3" s="1"/>
  <c r="AV23" i="1"/>
  <c r="AV13" i="3" s="1"/>
  <c r="AT22" i="1"/>
  <c r="AT12" i="3" s="1"/>
  <c r="AS68" i="1"/>
  <c r="AS22" i="3" s="1"/>
  <c r="AU68" i="1"/>
  <c r="AU22" i="3" s="1"/>
  <c r="AU74" i="1"/>
  <c r="AU24" i="3" s="1"/>
  <c r="AV75" i="1"/>
  <c r="AV25" i="3" s="1"/>
  <c r="AT74" i="1"/>
  <c r="AT24" i="3" s="1"/>
  <c r="AT82" i="1"/>
  <c r="AT26" i="3" s="1"/>
  <c r="AS31" i="3"/>
  <c r="AV83" i="1"/>
  <c r="AV27" i="3" s="1"/>
  <c r="AU82" i="1"/>
  <c r="AU26" i="3" s="1"/>
  <c r="AT15" i="1"/>
  <c r="AV14" i="1"/>
  <c r="AV10" i="3" s="1"/>
  <c r="AU14" i="1"/>
  <c r="AU10" i="3" s="1"/>
  <c r="AT20" i="2"/>
  <c r="AT410" i="2" s="1"/>
  <c r="AV20" i="2"/>
  <c r="AV410" i="2" s="1"/>
  <c r="AO109" i="3" l="1"/>
  <c r="AK108" i="3"/>
  <c r="BA92" i="3"/>
  <c r="AQ108" i="3"/>
  <c r="BA92" i="1"/>
  <c r="AS108" i="3"/>
  <c r="AQ89" i="3"/>
  <c r="AR69" i="3"/>
  <c r="BA70" i="3" s="1"/>
  <c r="BA54" i="3"/>
  <c r="AQ69" i="3"/>
  <c r="BA69" i="3" s="1"/>
  <c r="BA63" i="3"/>
  <c r="BD102" i="3"/>
  <c r="BA410" i="2"/>
  <c r="S109" i="3"/>
  <c r="AS109" i="3"/>
  <c r="AT11" i="3"/>
  <c r="AT31" i="3" s="1"/>
  <c r="AQ70" i="3"/>
  <c r="AE108" i="3"/>
  <c r="AC109" i="3"/>
  <c r="AU109" i="3"/>
  <c r="AI109" i="3"/>
  <c r="AA108" i="3"/>
  <c r="AU108" i="3"/>
  <c r="AS30" i="3"/>
  <c r="AV22" i="1"/>
  <c r="AV12" i="3" s="1"/>
  <c r="AU22" i="1"/>
  <c r="AT30" i="3"/>
  <c r="AV74" i="1"/>
  <c r="AV24" i="3" s="1"/>
  <c r="AV82" i="1"/>
  <c r="AV26" i="3" s="1"/>
  <c r="AU83" i="1"/>
  <c r="AV15" i="1"/>
  <c r="E82" i="1"/>
  <c r="E26" i="3" s="1"/>
  <c r="E104" i="3" s="1"/>
  <c r="AQ104" i="3" s="1"/>
  <c r="AQ10" i="1"/>
  <c r="BA10" i="1" s="1"/>
  <c r="BC102" i="3" l="1"/>
  <c r="BB102" i="3" s="1"/>
  <c r="BA102" i="3" s="1"/>
  <c r="BD108" i="3"/>
  <c r="BC108" i="3" s="1"/>
  <c r="AQ109" i="3"/>
  <c r="BA84" i="1"/>
  <c r="AQ14" i="1"/>
  <c r="AV11" i="3"/>
  <c r="AV31" i="3" s="1"/>
  <c r="E30" i="3"/>
  <c r="AU27" i="3"/>
  <c r="AU31" i="3" s="1"/>
  <c r="AU12" i="3"/>
  <c r="AU30" i="3" s="1"/>
  <c r="AV30" i="3"/>
  <c r="AQ10" i="3" l="1"/>
  <c r="BA10" i="3" s="1"/>
  <c r="BA14" i="1"/>
  <c r="BA98" i="1"/>
  <c r="E108" i="3"/>
  <c r="BB108" i="3"/>
  <c r="BA108" i="3" l="1"/>
  <c r="BA104" i="3"/>
  <c r="AQ30" i="3"/>
  <c r="BA30" i="3" s="1"/>
  <c r="BA85" i="1"/>
  <c r="BA31" i="3"/>
  <c r="BA11" i="3"/>
  <c r="BA21" i="3"/>
  <c r="BA17" i="3"/>
  <c r="BA19" i="3"/>
  <c r="BA27" i="3"/>
  <c r="BA23" i="3"/>
  <c r="BA15" i="3"/>
  <c r="BA13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C50" authorId="0" shapeId="0" xr:uid="{312E22BE-5767-462B-8D6F-BA74DFBB003A}">
      <text>
        <r>
          <rPr>
            <b/>
            <sz val="9"/>
            <color indexed="81"/>
            <rFont val="MS P ゴシック"/>
            <family val="2"/>
          </rPr>
          <t>R3.3.31</t>
        </r>
        <r>
          <rPr>
            <b/>
            <sz val="9"/>
            <color indexed="81"/>
            <rFont val="ＭＳ Ｐゴシック"/>
            <family val="3"/>
            <charset val="128"/>
          </rPr>
          <t>廃止</t>
        </r>
      </text>
    </comment>
    <comment ref="C86" authorId="0" shapeId="0" xr:uid="{00000000-0006-0000-0100-000001000000}">
      <text>
        <r>
          <rPr>
            <b/>
            <sz val="9"/>
            <color indexed="81"/>
            <rFont val="MS P ゴシック"/>
            <family val="2"/>
          </rPr>
          <t>R2.2.22</t>
        </r>
        <r>
          <rPr>
            <b/>
            <sz val="9"/>
            <color indexed="81"/>
            <rFont val="Malgun Gothic Semilight"/>
            <family val="3"/>
            <charset val="129"/>
          </rPr>
          <t>　富山地方鉄道と合併</t>
        </r>
      </text>
    </comment>
    <comment ref="C202" authorId="0" shapeId="0" xr:uid="{1DA04341-E53A-4B4C-B466-E3FE66418357}">
      <text>
        <r>
          <rPr>
            <b/>
            <sz val="9"/>
            <color indexed="81"/>
            <rFont val="MS P ゴシック"/>
            <family val="2"/>
          </rPr>
          <t>R3.12.1~</t>
        </r>
      </text>
    </comment>
    <comment ref="C318" authorId="0" shapeId="0" xr:uid="{CE015876-4615-4B1B-B29B-C9119EBEA24B}">
      <text>
        <r>
          <rPr>
            <b/>
            <sz val="9"/>
            <color indexed="81"/>
            <rFont val="ＭＳ Ｐゴシック"/>
            <family val="3"/>
            <charset val="128"/>
          </rPr>
          <t>R2.6.1～神戸市</t>
        </r>
      </text>
    </comment>
    <comment ref="C322" authorId="0" shapeId="0" xr:uid="{DC7935BA-7D44-4EF0-A34F-1387D450B3B4}">
      <text>
        <r>
          <rPr>
            <b/>
            <sz val="9"/>
            <color indexed="81"/>
            <rFont val="MS P ゴシック"/>
            <family val="2"/>
          </rPr>
          <t xml:space="preserve">R2.6.1~
</t>
        </r>
        <r>
          <rPr>
            <b/>
            <sz val="9"/>
            <color indexed="81"/>
            <rFont val="ＭＳ Ｐゴシック"/>
            <family val="3"/>
            <charset val="128"/>
          </rPr>
          <t>旧：大阪高速鉄道</t>
        </r>
      </text>
    </comment>
  </commentList>
</comments>
</file>

<file path=xl/sharedStrings.xml><?xml version="1.0" encoding="utf-8"?>
<sst xmlns="http://schemas.openxmlformats.org/spreadsheetml/2006/main" count="1079" uniqueCount="362">
  <si>
    <t>運</t>
    <rPh sb="0" eb="1">
      <t>ウン</t>
    </rPh>
    <phoneticPr fontId="2"/>
  </si>
  <si>
    <t>業</t>
    <rPh sb="0" eb="1">
      <t>ギョウ</t>
    </rPh>
    <phoneticPr fontId="2"/>
  </si>
  <si>
    <t>事</t>
    <rPh sb="0" eb="1">
      <t>コト</t>
    </rPh>
    <phoneticPr fontId="2"/>
  </si>
  <si>
    <t xml:space="preserve"> 列　車　衝　突</t>
    <phoneticPr fontId="2"/>
  </si>
  <si>
    <t xml:space="preserve">  </t>
  </si>
  <si>
    <t xml:space="preserve">  計</t>
  </si>
  <si>
    <t xml:space="preserve">  列</t>
  </si>
  <si>
    <t xml:space="preserve"> 　 故</t>
    <rPh sb="3" eb="4">
      <t>ユエ</t>
    </rPh>
    <phoneticPr fontId="2"/>
  </si>
  <si>
    <t>件</t>
    <phoneticPr fontId="2"/>
  </si>
  <si>
    <t>死</t>
    <phoneticPr fontId="2"/>
  </si>
  <si>
    <t>負</t>
    <rPh sb="0" eb="1">
      <t>マ</t>
    </rPh>
    <phoneticPr fontId="2"/>
  </si>
  <si>
    <t>件</t>
    <phoneticPr fontId="2"/>
  </si>
  <si>
    <t>死</t>
    <phoneticPr fontId="2"/>
  </si>
  <si>
    <t xml:space="preserve">  車</t>
  </si>
  <si>
    <t>た</t>
  </si>
  <si>
    <t>傷</t>
    <rPh sb="0" eb="1">
      <t>キズ</t>
    </rPh>
    <phoneticPr fontId="2"/>
  </si>
  <si>
    <t>り</t>
  </si>
  <si>
    <t>輸</t>
    <rPh sb="0" eb="1">
      <t>ユ</t>
    </rPh>
    <phoneticPr fontId="2"/>
  </si>
  <si>
    <t>態</t>
    <rPh sb="0" eb="1">
      <t>タイ</t>
    </rPh>
    <phoneticPr fontId="2"/>
  </si>
  <si>
    <t xml:space="preserve">　 　 　種 </t>
    <rPh sb="5" eb="6">
      <t>タネ</t>
    </rPh>
    <phoneticPr fontId="2"/>
  </si>
  <si>
    <t>者</t>
    <phoneticPr fontId="2"/>
  </si>
  <si>
    <t>数</t>
    <phoneticPr fontId="2"/>
  </si>
  <si>
    <t>　</t>
    <phoneticPr fontId="2"/>
  </si>
  <si>
    <t>別</t>
    <rPh sb="0" eb="1">
      <t>ベツ</t>
    </rPh>
    <phoneticPr fontId="2"/>
  </si>
  <si>
    <t>数</t>
  </si>
  <si>
    <t xml:space="preserve">  局</t>
  </si>
  <si>
    <t>事 業 者 別</t>
    <rPh sb="0" eb="1">
      <t>コト</t>
    </rPh>
    <rPh sb="2" eb="3">
      <t>ギョウ</t>
    </rPh>
    <rPh sb="4" eb="5">
      <t>モノ</t>
    </rPh>
    <rPh sb="6" eb="7">
      <t>ベツ</t>
    </rPh>
    <phoneticPr fontId="2"/>
  </si>
  <si>
    <t>　</t>
    <phoneticPr fontId="2"/>
  </si>
  <si>
    <t>　　　１．ＪＲ在来線、２．ＪＲ新幹線、３．大手民鉄、４．公営地下鉄、５．新交通・モノレール、６．中小民鉄、７．路面電車　</t>
    <rPh sb="7" eb="9">
      <t>ザイライ</t>
    </rPh>
    <rPh sb="9" eb="10">
      <t>セン</t>
    </rPh>
    <rPh sb="15" eb="18">
      <t>シンカンセン</t>
    </rPh>
    <rPh sb="21" eb="23">
      <t>オオテ</t>
    </rPh>
    <rPh sb="23" eb="24">
      <t>ミン</t>
    </rPh>
    <rPh sb="24" eb="25">
      <t>テツ</t>
    </rPh>
    <rPh sb="28" eb="30">
      <t>コウエイ</t>
    </rPh>
    <rPh sb="30" eb="33">
      <t>チカテツ</t>
    </rPh>
    <rPh sb="36" eb="39">
      <t>シンコウツウ</t>
    </rPh>
    <rPh sb="48" eb="50">
      <t>チュウショウ</t>
    </rPh>
    <rPh sb="50" eb="51">
      <t>ミン</t>
    </rPh>
    <rPh sb="51" eb="52">
      <t>テツ</t>
    </rPh>
    <rPh sb="55" eb="57">
      <t>ロメン</t>
    </rPh>
    <rPh sb="57" eb="59">
      <t>デンシャ</t>
    </rPh>
    <phoneticPr fontId="2"/>
  </si>
  <si>
    <t>西日本鉄道</t>
  </si>
  <si>
    <t>福岡市交通局</t>
  </si>
  <si>
    <t>筑豊電気鉄道</t>
  </si>
  <si>
    <t>甘木鉄道</t>
  </si>
  <si>
    <t>島原鉄道</t>
  </si>
  <si>
    <t>熊本電気鉄道</t>
  </si>
  <si>
    <t>南阿蘇鉄道</t>
  </si>
  <si>
    <t>松浦鉄道</t>
  </si>
  <si>
    <t>北九州高速鉄道</t>
  </si>
  <si>
    <t>くま川鉄道</t>
  </si>
  <si>
    <t>平成筑豊鉄道</t>
  </si>
  <si>
    <t>長崎電気軌道</t>
  </si>
  <si>
    <t>（軌道）</t>
  </si>
  <si>
    <t>熊本市交通局</t>
  </si>
  <si>
    <t>鹿児島市交通局</t>
  </si>
  <si>
    <t>沖縄都市モノレール</t>
  </si>
  <si>
    <t>関東</t>
  </si>
  <si>
    <t>１・２</t>
  </si>
  <si>
    <t>１</t>
  </si>
  <si>
    <t>東武鉄道</t>
  </si>
  <si>
    <t>西武鉄道</t>
  </si>
  <si>
    <t>京成電鉄</t>
  </si>
  <si>
    <t>京王電鉄</t>
  </si>
  <si>
    <t>小田急電鉄</t>
  </si>
  <si>
    <t>京浜急行電鉄</t>
  </si>
  <si>
    <t>相模鉄道</t>
  </si>
  <si>
    <t>東京都交通局</t>
  </si>
  <si>
    <t>横浜市交通局</t>
  </si>
  <si>
    <t>新京成電鉄</t>
  </si>
  <si>
    <t>関東鉄道</t>
  </si>
  <si>
    <t>秩父鉄道</t>
  </si>
  <si>
    <t>江ノ島電鉄</t>
  </si>
  <si>
    <t>上信電鉄</t>
  </si>
  <si>
    <t>上毛電気鉄道</t>
  </si>
  <si>
    <t>銚子電気鉄道</t>
  </si>
  <si>
    <t>箱根登山鉄道</t>
  </si>
  <si>
    <t>伊豆箱根鉄道</t>
  </si>
  <si>
    <t>野岩鉄道</t>
  </si>
  <si>
    <t>いすみ鉄道</t>
  </si>
  <si>
    <t>鹿島臨海鉄道</t>
  </si>
  <si>
    <t>神奈川臨海鉄道</t>
  </si>
  <si>
    <t>京葉臨海鉄道</t>
  </si>
  <si>
    <t>東京臨海高速鉄道</t>
  </si>
  <si>
    <t>東葉高速鉄道</t>
  </si>
  <si>
    <t>東京モノレール</t>
  </si>
  <si>
    <t>湘南モノレール</t>
  </si>
  <si>
    <t>千葉都市モノレール</t>
  </si>
  <si>
    <t>多摩都市モノレール</t>
  </si>
  <si>
    <t>舞浜リゾートライン</t>
  </si>
  <si>
    <t>山万</t>
  </si>
  <si>
    <t>埼玉新都市交通</t>
  </si>
  <si>
    <t>ゆりかもめ</t>
  </si>
  <si>
    <t>埼玉高速鉄道</t>
  </si>
  <si>
    <t>高尾登山電鉄</t>
  </si>
  <si>
    <t>御岳登山鉄道</t>
  </si>
  <si>
    <t>筑波観光鉄道</t>
  </si>
  <si>
    <t>新潟</t>
    <rPh sb="0" eb="2">
      <t>ニイガタ</t>
    </rPh>
    <phoneticPr fontId="2"/>
  </si>
  <si>
    <t>ＪＲ東日本</t>
    <rPh sb="2" eb="5">
      <t>ヒガシニホン</t>
    </rPh>
    <phoneticPr fontId="2"/>
  </si>
  <si>
    <t>ＪＲ東海</t>
    <rPh sb="2" eb="4">
      <t>トウカイ</t>
    </rPh>
    <phoneticPr fontId="2"/>
  </si>
  <si>
    <t>ＪＲ西日本</t>
    <rPh sb="2" eb="5">
      <t>ニシニホン</t>
    </rPh>
    <phoneticPr fontId="2"/>
  </si>
  <si>
    <t>ＪＲ貨物</t>
    <rPh sb="2" eb="4">
      <t>カモツ</t>
    </rPh>
    <phoneticPr fontId="2"/>
  </si>
  <si>
    <t>　</t>
  </si>
  <si>
    <t>山形鉄道</t>
    <rPh sb="0" eb="2">
      <t>ヤマガタ</t>
    </rPh>
    <rPh sb="2" eb="4">
      <t>テツドウ</t>
    </rPh>
    <phoneticPr fontId="2"/>
  </si>
  <si>
    <t>北越急行</t>
    <rPh sb="0" eb="2">
      <t>ホクエツ</t>
    </rPh>
    <rPh sb="2" eb="4">
      <t>キュウコウ</t>
    </rPh>
    <phoneticPr fontId="2"/>
  </si>
  <si>
    <t>長野電鉄</t>
    <rPh sb="0" eb="2">
      <t>ナガノ</t>
    </rPh>
    <rPh sb="2" eb="4">
      <t>デンテツ</t>
    </rPh>
    <phoneticPr fontId="2"/>
  </si>
  <si>
    <t>しなの鉄道</t>
    <rPh sb="3" eb="5">
      <t>テツドウ</t>
    </rPh>
    <phoneticPr fontId="2"/>
  </si>
  <si>
    <t>阪急電鉄</t>
  </si>
  <si>
    <t>南海電気鉄道</t>
  </si>
  <si>
    <t>京阪電気鉄道</t>
  </si>
  <si>
    <t>（鉄道・軌道）</t>
  </si>
  <si>
    <t>阪神電気鉄道</t>
  </si>
  <si>
    <t>山陽電気鉄道</t>
  </si>
  <si>
    <t>神戸電鉄</t>
  </si>
  <si>
    <t>叡山電鉄</t>
  </si>
  <si>
    <t>近江鉄道</t>
  </si>
  <si>
    <t>北大阪急行電鉄</t>
  </si>
  <si>
    <t>能勢電鉄</t>
  </si>
  <si>
    <t>水間鉄道</t>
  </si>
  <si>
    <t>紀州鉄道</t>
  </si>
  <si>
    <t>京福電気鉄道</t>
  </si>
  <si>
    <t>比叡山鉄道</t>
  </si>
  <si>
    <t>丹後海陸交通</t>
  </si>
  <si>
    <t>鞍馬寺</t>
  </si>
  <si>
    <t>神戸新交通</t>
  </si>
  <si>
    <t>神戸市交通局</t>
  </si>
  <si>
    <t>京都市交通局</t>
  </si>
  <si>
    <t>北条鉄道</t>
  </si>
  <si>
    <t>信楽高原鐵道</t>
  </si>
  <si>
    <t>嵯峨野観光鉄道</t>
  </si>
  <si>
    <t>智頭急行</t>
  </si>
  <si>
    <t>阪堺電気軌道</t>
  </si>
  <si>
    <t>近畿</t>
    <rPh sb="0" eb="2">
      <t>キンキ</t>
    </rPh>
    <phoneticPr fontId="2"/>
  </si>
  <si>
    <t>ＪＲ西日本</t>
    <rPh sb="2" eb="3">
      <t>ニシ</t>
    </rPh>
    <rPh sb="3" eb="5">
      <t>ニホン</t>
    </rPh>
    <phoneticPr fontId="2"/>
  </si>
  <si>
    <t>近畿日本鉄道</t>
    <rPh sb="0" eb="2">
      <t>キンキ</t>
    </rPh>
    <rPh sb="2" eb="4">
      <t>ニホン</t>
    </rPh>
    <rPh sb="4" eb="6">
      <t>テツドウ</t>
    </rPh>
    <phoneticPr fontId="2"/>
  </si>
  <si>
    <t>中国</t>
  </si>
  <si>
    <t>ＪＲ西日本</t>
  </si>
  <si>
    <t>伊豆急行</t>
  </si>
  <si>
    <t>静岡鉄道</t>
  </si>
  <si>
    <t>遠州鉄道</t>
  </si>
  <si>
    <t>天竜浜名湖鉄道</t>
  </si>
  <si>
    <t>豊橋鉄道</t>
  </si>
  <si>
    <t>名古屋鉄道</t>
  </si>
  <si>
    <t>名古屋臨海鉄道</t>
  </si>
  <si>
    <t>衣浦臨海鉄道</t>
  </si>
  <si>
    <t>名古屋市交通局</t>
  </si>
  <si>
    <t>愛知環状鉄道</t>
  </si>
  <si>
    <t>近畿日本鉄道</t>
  </si>
  <si>
    <t>三岐鉄道</t>
  </si>
  <si>
    <t>伊勢鉄道</t>
  </si>
  <si>
    <t>西濃鉄道</t>
  </si>
  <si>
    <t>樽見鉄道</t>
  </si>
  <si>
    <t>明知鉄道</t>
  </si>
  <si>
    <t>長良川鉄道</t>
  </si>
  <si>
    <t>福井鉄道</t>
  </si>
  <si>
    <t>北陸鉄道</t>
  </si>
  <si>
    <t>のと鉄道</t>
  </si>
  <si>
    <t>富山地方鉄道</t>
  </si>
  <si>
    <t>黒部峡谷鉄道</t>
  </si>
  <si>
    <t>名古屋ガイドウェイバス</t>
  </si>
  <si>
    <t>中国</t>
    <rPh sb="0" eb="2">
      <t>チュウゴク</t>
    </rPh>
    <phoneticPr fontId="2"/>
  </si>
  <si>
    <t>　</t>
    <phoneticPr fontId="2"/>
  </si>
  <si>
    <t>四国</t>
    <rPh sb="0" eb="2">
      <t>シコク</t>
    </rPh>
    <phoneticPr fontId="2"/>
  </si>
  <si>
    <t>北海道</t>
    <rPh sb="0" eb="3">
      <t>ホッカイドウ</t>
    </rPh>
    <phoneticPr fontId="2"/>
  </si>
  <si>
    <t>ＪＲ北海道</t>
    <rPh sb="2" eb="5">
      <t>ホッカイドウ</t>
    </rPh>
    <phoneticPr fontId="2"/>
  </si>
  <si>
    <t>１</t>
    <phoneticPr fontId="2"/>
  </si>
  <si>
    <t>太平洋石炭販売輸送</t>
    <rPh sb="0" eb="3">
      <t>タイヘイヨウ</t>
    </rPh>
    <rPh sb="3" eb="5">
      <t>セキタン</t>
    </rPh>
    <rPh sb="5" eb="7">
      <t>ハンバイ</t>
    </rPh>
    <rPh sb="7" eb="9">
      <t>ユソウ</t>
    </rPh>
    <phoneticPr fontId="2"/>
  </si>
  <si>
    <t>札幌市交通局</t>
    <rPh sb="0" eb="3">
      <t>サッポロシ</t>
    </rPh>
    <rPh sb="3" eb="6">
      <t>コウツウキョク</t>
    </rPh>
    <phoneticPr fontId="2"/>
  </si>
  <si>
    <t>東北</t>
    <rPh sb="0" eb="2">
      <t>トウホク</t>
    </rPh>
    <phoneticPr fontId="2"/>
  </si>
  <si>
    <t>津軽鉄道</t>
    <rPh sb="0" eb="2">
      <t>ツガル</t>
    </rPh>
    <rPh sb="2" eb="4">
      <t>テツドウ</t>
    </rPh>
    <phoneticPr fontId="2"/>
  </si>
  <si>
    <t>弘南鉄道</t>
    <rPh sb="0" eb="2">
      <t>コウナン</t>
    </rPh>
    <rPh sb="2" eb="4">
      <t>テツドウ</t>
    </rPh>
    <phoneticPr fontId="2"/>
  </si>
  <si>
    <t>八戸臨海鉄道</t>
    <rPh sb="0" eb="2">
      <t>ハチノヘ</t>
    </rPh>
    <rPh sb="2" eb="4">
      <t>リンカイ</t>
    </rPh>
    <rPh sb="4" eb="6">
      <t>テツドウ</t>
    </rPh>
    <phoneticPr fontId="2"/>
  </si>
  <si>
    <t>青函トンネル記念館</t>
    <rPh sb="0" eb="2">
      <t>セイカン</t>
    </rPh>
    <rPh sb="6" eb="9">
      <t>キネンカン</t>
    </rPh>
    <phoneticPr fontId="2"/>
  </si>
  <si>
    <t>三陸鉄道</t>
    <rPh sb="0" eb="2">
      <t>サンリク</t>
    </rPh>
    <rPh sb="2" eb="4">
      <t>テツドウ</t>
    </rPh>
    <phoneticPr fontId="2"/>
  </si>
  <si>
    <t>岩手開発鉄道</t>
    <rPh sb="0" eb="2">
      <t>イワテ</t>
    </rPh>
    <rPh sb="2" eb="4">
      <t>カイハツ</t>
    </rPh>
    <rPh sb="4" eb="6">
      <t>テツドウ</t>
    </rPh>
    <phoneticPr fontId="2"/>
  </si>
  <si>
    <t>仙台臨海鉄道</t>
    <rPh sb="0" eb="2">
      <t>センダイ</t>
    </rPh>
    <rPh sb="2" eb="4">
      <t>リンカイ</t>
    </rPh>
    <rPh sb="4" eb="6">
      <t>テツドウ</t>
    </rPh>
    <phoneticPr fontId="2"/>
  </si>
  <si>
    <t>仙台市交通局</t>
    <rPh sb="0" eb="3">
      <t>センダイシ</t>
    </rPh>
    <rPh sb="3" eb="6">
      <t>コウツウキョク</t>
    </rPh>
    <phoneticPr fontId="2"/>
  </si>
  <si>
    <t>阿武隈急行</t>
    <rPh sb="0" eb="3">
      <t>アブクマ</t>
    </rPh>
    <rPh sb="3" eb="5">
      <t>キュウコウ</t>
    </rPh>
    <phoneticPr fontId="2"/>
  </si>
  <si>
    <t>福島交通</t>
    <rPh sb="0" eb="4">
      <t>フクシマコウツウ</t>
    </rPh>
    <phoneticPr fontId="2"/>
  </si>
  <si>
    <t>福島臨海鉄道</t>
    <rPh sb="0" eb="2">
      <t>フクシマ</t>
    </rPh>
    <rPh sb="2" eb="4">
      <t>リンカイ</t>
    </rPh>
    <rPh sb="4" eb="6">
      <t>テツドウ</t>
    </rPh>
    <phoneticPr fontId="2"/>
  </si>
  <si>
    <t>会津鉄道</t>
    <rPh sb="0" eb="2">
      <t>アイヅ</t>
    </rPh>
    <rPh sb="2" eb="4">
      <t>テツドウ</t>
    </rPh>
    <phoneticPr fontId="2"/>
  </si>
  <si>
    <t>野岩鉄道</t>
    <rPh sb="0" eb="2">
      <t>ヤガン</t>
    </rPh>
    <rPh sb="2" eb="4">
      <t>テツドウ</t>
    </rPh>
    <phoneticPr fontId="2"/>
  </si>
  <si>
    <t>ＪＲ東日本</t>
  </si>
  <si>
    <t>ＪＲ東海</t>
  </si>
  <si>
    <t>中部</t>
    <rPh sb="0" eb="2">
      <t>チュウブ</t>
    </rPh>
    <phoneticPr fontId="2"/>
  </si>
  <si>
    <t>大井川鐵道</t>
  </si>
  <si>
    <t>１・２</t>
    <phoneticPr fontId="2"/>
  </si>
  <si>
    <t>九州</t>
  </si>
  <si>
    <t>局計　</t>
  </si>
  <si>
    <t>合計</t>
    <rPh sb="0" eb="2">
      <t>ゴウケイ</t>
    </rPh>
    <phoneticPr fontId="2"/>
  </si>
  <si>
    <t>ＪＲ貨物</t>
  </si>
  <si>
    <t>ＪＲ四国</t>
    <rPh sb="2" eb="4">
      <t>シコク</t>
    </rPh>
    <phoneticPr fontId="2"/>
  </si>
  <si>
    <t>ＪＲ九州</t>
    <rPh sb="2" eb="4">
      <t>キュウシュウ</t>
    </rPh>
    <phoneticPr fontId="2"/>
  </si>
  <si>
    <t>６</t>
  </si>
  <si>
    <t>３</t>
  </si>
  <si>
    <t>５</t>
  </si>
  <si>
    <t>７</t>
  </si>
  <si>
    <t>【　　Ｊ　Ｒ　　】</t>
    <phoneticPr fontId="2"/>
  </si>
  <si>
    <t>【　　民　鉄　　】</t>
    <rPh sb="3" eb="4">
      <t>ミン</t>
    </rPh>
    <rPh sb="5" eb="6">
      <t>テツ</t>
    </rPh>
    <phoneticPr fontId="2"/>
  </si>
  <si>
    <t>北海道運輸局　</t>
    <rPh sb="0" eb="3">
      <t>ホッカイドウ</t>
    </rPh>
    <rPh sb="3" eb="6">
      <t>ウンユキョク</t>
    </rPh>
    <phoneticPr fontId="2"/>
  </si>
  <si>
    <t>東北運輸局</t>
    <rPh sb="0" eb="2">
      <t>トウホク</t>
    </rPh>
    <rPh sb="2" eb="5">
      <t>ウンユキョク</t>
    </rPh>
    <phoneticPr fontId="2"/>
  </si>
  <si>
    <t>関東運輸局</t>
    <rPh sb="0" eb="2">
      <t>カントウ</t>
    </rPh>
    <rPh sb="2" eb="5">
      <t>ウンユキョク</t>
    </rPh>
    <phoneticPr fontId="2"/>
  </si>
  <si>
    <t>中部運輸局</t>
    <rPh sb="0" eb="2">
      <t>チュウブ</t>
    </rPh>
    <rPh sb="2" eb="5">
      <t>ウンユキョク</t>
    </rPh>
    <phoneticPr fontId="2"/>
  </si>
  <si>
    <t>近畿運輸局</t>
    <rPh sb="0" eb="2">
      <t>キンキ</t>
    </rPh>
    <rPh sb="2" eb="5">
      <t>ウンユキョク</t>
    </rPh>
    <phoneticPr fontId="2"/>
  </si>
  <si>
    <t>中国運輸局</t>
    <rPh sb="0" eb="2">
      <t>チュウゴク</t>
    </rPh>
    <rPh sb="2" eb="5">
      <t>ウンユキョク</t>
    </rPh>
    <phoneticPr fontId="2"/>
  </si>
  <si>
    <t>四国運輸局</t>
    <rPh sb="0" eb="2">
      <t>シコク</t>
    </rPh>
    <rPh sb="2" eb="5">
      <t>ウンユキョク</t>
    </rPh>
    <phoneticPr fontId="2"/>
  </si>
  <si>
    <t>九州運輸局</t>
    <rPh sb="0" eb="2">
      <t>キュウシュウ</t>
    </rPh>
    <rPh sb="2" eb="5">
      <t>ウンユキョク</t>
    </rPh>
    <phoneticPr fontId="2"/>
  </si>
  <si>
    <t>【　　合　計　　】</t>
    <rPh sb="3" eb="4">
      <t>ゴウ</t>
    </rPh>
    <rPh sb="5" eb="6">
      <t>ケイ</t>
    </rPh>
    <phoneticPr fontId="2"/>
  </si>
  <si>
    <t>北陸信越</t>
    <rPh sb="0" eb="2">
      <t>ホクリク</t>
    </rPh>
    <rPh sb="2" eb="4">
      <t>シンエツ</t>
    </rPh>
    <phoneticPr fontId="2"/>
  </si>
  <si>
    <t>関東</t>
    <rPh sb="0" eb="2">
      <t>カントウ</t>
    </rPh>
    <phoneticPr fontId="2"/>
  </si>
  <si>
    <t>北陸信越運輸局</t>
    <rPh sb="0" eb="2">
      <t>ホクリク</t>
    </rPh>
    <rPh sb="2" eb="4">
      <t>シンエツ</t>
    </rPh>
    <rPh sb="4" eb="7">
      <t>ウンユキョク</t>
    </rPh>
    <phoneticPr fontId="2"/>
  </si>
  <si>
    <t>　　</t>
  </si>
  <si>
    <t>青い森鉄道</t>
    <rPh sb="0" eb="1">
      <t>アオ</t>
    </rPh>
    <rPh sb="2" eb="3">
      <t>モリ</t>
    </rPh>
    <rPh sb="3" eb="5">
      <t>テツドウ</t>
    </rPh>
    <phoneticPr fontId="2"/>
  </si>
  <si>
    <t>芝山鉄道</t>
    <rPh sb="0" eb="2">
      <t>シバヤマ</t>
    </rPh>
    <phoneticPr fontId="2"/>
  </si>
  <si>
    <t>秋田臨海鉄道</t>
    <rPh sb="0" eb="2">
      <t>アキタ</t>
    </rPh>
    <rPh sb="2" eb="4">
      <t>リンカイ</t>
    </rPh>
    <rPh sb="4" eb="6">
      <t>テツドウ</t>
    </rPh>
    <phoneticPr fontId="2"/>
  </si>
  <si>
    <t>由利高原鉄道</t>
    <rPh sb="0" eb="2">
      <t>ユリ</t>
    </rPh>
    <rPh sb="2" eb="4">
      <t>コウゲン</t>
    </rPh>
    <rPh sb="4" eb="6">
      <t>テツドウ</t>
    </rPh>
    <phoneticPr fontId="2"/>
  </si>
  <si>
    <t>万葉線</t>
    <rPh sb="0" eb="2">
      <t>マンヨウ</t>
    </rPh>
    <rPh sb="2" eb="3">
      <t>セン</t>
    </rPh>
    <phoneticPr fontId="2"/>
  </si>
  <si>
    <t>横浜高速鉄道</t>
    <rPh sb="0" eb="2">
      <t>ヨコハマ</t>
    </rPh>
    <rPh sb="2" eb="4">
      <t>コウソク</t>
    </rPh>
    <rPh sb="4" eb="6">
      <t>テツドウ</t>
    </rPh>
    <phoneticPr fontId="2"/>
  </si>
  <si>
    <t>広島電鉄</t>
    <rPh sb="0" eb="2">
      <t>ヒロシマ</t>
    </rPh>
    <rPh sb="2" eb="4">
      <t>デンテツ</t>
    </rPh>
    <phoneticPr fontId="2"/>
  </si>
  <si>
    <t>水島臨海鉄道</t>
    <rPh sb="0" eb="2">
      <t>ミズシマ</t>
    </rPh>
    <rPh sb="2" eb="4">
      <t>リンカイ</t>
    </rPh>
    <rPh sb="4" eb="6">
      <t>テツドウ</t>
    </rPh>
    <phoneticPr fontId="2"/>
  </si>
  <si>
    <t>錦川鉄道</t>
    <rPh sb="0" eb="2">
      <t>ニシキガワ</t>
    </rPh>
    <rPh sb="2" eb="4">
      <t>テツドウ</t>
    </rPh>
    <phoneticPr fontId="2"/>
  </si>
  <si>
    <t>若桜鉄道</t>
    <rPh sb="0" eb="2">
      <t>ワカサ</t>
    </rPh>
    <rPh sb="2" eb="4">
      <t>テツドウ</t>
    </rPh>
    <phoneticPr fontId="2"/>
  </si>
  <si>
    <t>沖縄</t>
    <rPh sb="0" eb="2">
      <t>オキナワ</t>
    </rPh>
    <phoneticPr fontId="2"/>
  </si>
  <si>
    <t>沖縄総合事務局</t>
    <rPh sb="0" eb="2">
      <t>オキナワ</t>
    </rPh>
    <rPh sb="2" eb="4">
      <t>ソウゴウ</t>
    </rPh>
    <rPh sb="4" eb="6">
      <t>ジム</t>
    </rPh>
    <rPh sb="6" eb="7">
      <t>キョク</t>
    </rPh>
    <phoneticPr fontId="2"/>
  </si>
  <si>
    <t>沖縄総合事務局</t>
    <rPh sb="0" eb="2">
      <t>オキナワ</t>
    </rPh>
    <rPh sb="2" eb="4">
      <t>ソウゴウ</t>
    </rPh>
    <rPh sb="4" eb="7">
      <t>ジムキョク</t>
    </rPh>
    <phoneticPr fontId="2"/>
  </si>
  <si>
    <t>東京地下鉄</t>
    <rPh sb="0" eb="2">
      <t>トウキョウ</t>
    </rPh>
    <rPh sb="2" eb="5">
      <t>チカテツ</t>
    </rPh>
    <phoneticPr fontId="2"/>
  </si>
  <si>
    <t>小湊鉄道</t>
    <rPh sb="0" eb="2">
      <t>コミナト</t>
    </rPh>
    <phoneticPr fontId="2"/>
  </si>
  <si>
    <t>名古屋臨海高速鉄道</t>
    <rPh sb="0" eb="3">
      <t>ナゴヤ</t>
    </rPh>
    <rPh sb="3" eb="5">
      <t>リンカイ</t>
    </rPh>
    <rPh sb="5" eb="7">
      <t>コウソク</t>
    </rPh>
    <rPh sb="7" eb="9">
      <t>テツドウ</t>
    </rPh>
    <phoneticPr fontId="2"/>
  </si>
  <si>
    <t>首都圏新都市鉄道</t>
    <rPh sb="0" eb="2">
      <t>シュト</t>
    </rPh>
    <rPh sb="2" eb="3">
      <t>ケン</t>
    </rPh>
    <rPh sb="3" eb="6">
      <t>シントシ</t>
    </rPh>
    <rPh sb="6" eb="8">
      <t>テツドウ</t>
    </rPh>
    <phoneticPr fontId="2"/>
  </si>
  <si>
    <t>　</t>
    <phoneticPr fontId="2"/>
  </si>
  <si>
    <t>　</t>
    <phoneticPr fontId="2"/>
  </si>
  <si>
    <t>　</t>
    <phoneticPr fontId="2"/>
  </si>
  <si>
    <t>１</t>
    <phoneticPr fontId="2"/>
  </si>
  <si>
    <t>　</t>
    <phoneticPr fontId="2"/>
  </si>
  <si>
    <t>　</t>
    <phoneticPr fontId="2"/>
  </si>
  <si>
    <t>１</t>
    <phoneticPr fontId="2"/>
  </si>
  <si>
    <t>１・２</t>
    <phoneticPr fontId="2"/>
  </si>
  <si>
    <t>１・２</t>
    <phoneticPr fontId="2"/>
  </si>
  <si>
    <t>１・２</t>
    <phoneticPr fontId="2"/>
  </si>
  <si>
    <t>１</t>
    <phoneticPr fontId="2"/>
  </si>
  <si>
    <t>１</t>
    <phoneticPr fontId="2"/>
  </si>
  <si>
    <t>ＪＲ</t>
    <phoneticPr fontId="2"/>
  </si>
  <si>
    <t>１・２</t>
    <phoneticPr fontId="2"/>
  </si>
  <si>
    <t>１・２</t>
    <phoneticPr fontId="2"/>
  </si>
  <si>
    <t>１・２</t>
    <phoneticPr fontId="2"/>
  </si>
  <si>
    <t>１・２</t>
    <phoneticPr fontId="2"/>
  </si>
  <si>
    <t>１・２</t>
    <phoneticPr fontId="2"/>
  </si>
  <si>
    <t>件</t>
    <phoneticPr fontId="2"/>
  </si>
  <si>
    <t>死</t>
    <phoneticPr fontId="2"/>
  </si>
  <si>
    <t>者</t>
    <phoneticPr fontId="2"/>
  </si>
  <si>
    <t>数</t>
    <phoneticPr fontId="2"/>
  </si>
  <si>
    <t>数</t>
    <phoneticPr fontId="2"/>
  </si>
  <si>
    <t>　</t>
    <phoneticPr fontId="2"/>
  </si>
  <si>
    <t>　</t>
    <phoneticPr fontId="2"/>
  </si>
  <si>
    <t>仙台空港鉄道</t>
    <rPh sb="0" eb="2">
      <t>センダイ</t>
    </rPh>
    <rPh sb="2" eb="4">
      <t>クウコウ</t>
    </rPh>
    <rPh sb="4" eb="6">
      <t>テツドウ</t>
    </rPh>
    <phoneticPr fontId="2"/>
  </si>
  <si>
    <t>富山ライトレール</t>
    <rPh sb="0" eb="2">
      <t>トヤマ</t>
    </rPh>
    <phoneticPr fontId="2"/>
  </si>
  <si>
    <t>伊賀鉄道</t>
    <rPh sb="0" eb="2">
      <t>イガ</t>
    </rPh>
    <rPh sb="2" eb="4">
      <t>テツドウ</t>
    </rPh>
    <phoneticPr fontId="2"/>
  </si>
  <si>
    <t>養老鉄道</t>
    <rPh sb="0" eb="2">
      <t>ヨウロウ</t>
    </rPh>
    <rPh sb="2" eb="4">
      <t>テツドウ</t>
    </rPh>
    <phoneticPr fontId="2"/>
  </si>
  <si>
    <t>上田電鉄</t>
    <rPh sb="0" eb="2">
      <t>ウエダ</t>
    </rPh>
    <rPh sb="2" eb="4">
      <t>デンテツ</t>
    </rPh>
    <phoneticPr fontId="2"/>
  </si>
  <si>
    <t>注１  業態別欄の数字の意味は、以下のとおりである。</t>
    <rPh sb="7" eb="8">
      <t>ラン</t>
    </rPh>
    <rPh sb="9" eb="11">
      <t>スウジ</t>
    </rPh>
    <rPh sb="12" eb="14">
      <t>イミ</t>
    </rPh>
    <phoneticPr fontId="2"/>
  </si>
  <si>
    <t>　３　下段は乗客に死傷者を生じた事故の件数等であり、内数である。</t>
    <rPh sb="3" eb="5">
      <t>カダン</t>
    </rPh>
    <rPh sb="6" eb="8">
      <t>ジョウキャク</t>
    </rPh>
    <rPh sb="9" eb="12">
      <t>シショウシャ</t>
    </rPh>
    <rPh sb="13" eb="14">
      <t>ショウ</t>
    </rPh>
    <rPh sb="16" eb="18">
      <t>ジコ</t>
    </rPh>
    <rPh sb="19" eb="21">
      <t>ケンスウ</t>
    </rPh>
    <rPh sb="21" eb="22">
      <t>トウ</t>
    </rPh>
    <rPh sb="26" eb="28">
      <t>ウチスウ</t>
    </rPh>
    <phoneticPr fontId="2"/>
  </si>
  <si>
    <t>ひたちなか海浜鉄道</t>
    <rPh sb="5" eb="7">
      <t>カイヒン</t>
    </rPh>
    <rPh sb="7" eb="9">
      <t>テツドウ</t>
    </rPh>
    <phoneticPr fontId="2"/>
  </si>
  <si>
    <t>真岡鐵道</t>
    <rPh sb="2" eb="3">
      <t>テツ</t>
    </rPh>
    <phoneticPr fontId="2"/>
  </si>
  <si>
    <t>わたらせ渓谷鐵道</t>
    <rPh sb="6" eb="7">
      <t>テツ</t>
    </rPh>
    <phoneticPr fontId="2"/>
  </si>
  <si>
    <t>愛知高速交通</t>
    <rPh sb="0" eb="2">
      <t>アイチ</t>
    </rPh>
    <rPh sb="2" eb="4">
      <t>コウソク</t>
    </rPh>
    <rPh sb="4" eb="6">
      <t>コウツウ</t>
    </rPh>
    <phoneticPr fontId="2"/>
  </si>
  <si>
    <t>一畑電車</t>
    <rPh sb="0" eb="2">
      <t>イチバタ</t>
    </rPh>
    <rPh sb="2" eb="4">
      <t>デンシャ</t>
    </rPh>
    <phoneticPr fontId="2"/>
  </si>
  <si>
    <t>広島高速交通</t>
    <rPh sb="0" eb="2">
      <t>ヒロシマ</t>
    </rPh>
    <rPh sb="2" eb="4">
      <t>コウソク</t>
    </rPh>
    <rPh sb="4" eb="6">
      <t>コウツウ</t>
    </rPh>
    <phoneticPr fontId="2"/>
  </si>
  <si>
    <t>智頭急行</t>
    <rPh sb="0" eb="2">
      <t>チズ</t>
    </rPh>
    <rPh sb="2" eb="4">
      <t>キュウコウ</t>
    </rPh>
    <phoneticPr fontId="2"/>
  </si>
  <si>
    <t>岡山電気軌道</t>
    <rPh sb="0" eb="2">
      <t>オカヤマ</t>
    </rPh>
    <rPh sb="2" eb="4">
      <t>デンキ</t>
    </rPh>
    <rPh sb="4" eb="6">
      <t>キドウ</t>
    </rPh>
    <phoneticPr fontId="2"/>
  </si>
  <si>
    <t>井原鉄道</t>
    <rPh sb="0" eb="2">
      <t>イバラ</t>
    </rPh>
    <rPh sb="2" eb="4">
      <t>テツドウ</t>
    </rPh>
    <phoneticPr fontId="2"/>
  </si>
  <si>
    <t>高松琴平電気鉄道</t>
    <rPh sb="0" eb="2">
      <t>タカマツ</t>
    </rPh>
    <rPh sb="2" eb="4">
      <t>コトヒラ</t>
    </rPh>
    <rPh sb="4" eb="6">
      <t>デンキ</t>
    </rPh>
    <rPh sb="6" eb="8">
      <t>テツドウ</t>
    </rPh>
    <phoneticPr fontId="2"/>
  </si>
  <si>
    <t>阿佐海岸鉄道</t>
    <rPh sb="0" eb="2">
      <t>アサ</t>
    </rPh>
    <rPh sb="2" eb="4">
      <t>カイガン</t>
    </rPh>
    <rPh sb="4" eb="6">
      <t>テツドウ</t>
    </rPh>
    <phoneticPr fontId="2"/>
  </si>
  <si>
    <t>土佐くろしお鉄道</t>
    <rPh sb="0" eb="2">
      <t>トサ</t>
    </rPh>
    <rPh sb="6" eb="8">
      <t>テツドウ</t>
    </rPh>
    <phoneticPr fontId="2"/>
  </si>
  <si>
    <t>伊予鉄道</t>
    <rPh sb="0" eb="2">
      <t>イヨ</t>
    </rPh>
    <rPh sb="2" eb="4">
      <t>テツドウ</t>
    </rPh>
    <phoneticPr fontId="2"/>
  </si>
  <si>
    <t>四国ケーブル</t>
    <rPh sb="0" eb="2">
      <t>シコク</t>
    </rPh>
    <phoneticPr fontId="2"/>
  </si>
  <si>
    <t xml:space="preserve">  走</t>
    <rPh sb="2" eb="3">
      <t>ソウ</t>
    </rPh>
    <phoneticPr fontId="2"/>
  </si>
  <si>
    <t xml:space="preserve">  行</t>
    <rPh sb="2" eb="3">
      <t>コウ</t>
    </rPh>
    <phoneticPr fontId="2"/>
  </si>
  <si>
    <t>　百</t>
    <rPh sb="1" eb="2">
      <t>ヒャク</t>
    </rPh>
    <phoneticPr fontId="2"/>
  </si>
  <si>
    <t>　万</t>
    <rPh sb="1" eb="2">
      <t>マン</t>
    </rPh>
    <phoneticPr fontId="2"/>
  </si>
  <si>
    <t>　ｷﾛ　</t>
  </si>
  <si>
    <t>件</t>
    <rPh sb="0" eb="1">
      <t>ケン</t>
    </rPh>
    <phoneticPr fontId="2"/>
  </si>
  <si>
    <t>り</t>
    <phoneticPr fontId="2"/>
  </si>
  <si>
    <t>た</t>
    <phoneticPr fontId="2"/>
  </si>
  <si>
    <t>当</t>
    <rPh sb="0" eb="1">
      <t>ア</t>
    </rPh>
    <phoneticPr fontId="2"/>
  </si>
  <si>
    <t>の</t>
    <phoneticPr fontId="2"/>
  </si>
  <si>
    <t>　２  右欄は新幹線鉄道の件数等であり、内数である。　</t>
    <rPh sb="4" eb="5">
      <t>ミギ</t>
    </rPh>
    <rPh sb="5" eb="6">
      <t>ラン</t>
    </rPh>
    <rPh sb="7" eb="10">
      <t>シンカンセン</t>
    </rPh>
    <rPh sb="10" eb="12">
      <t>テツドウ</t>
    </rPh>
    <rPh sb="13" eb="15">
      <t>ケンスウ</t>
    </rPh>
    <rPh sb="15" eb="16">
      <t>トウ</t>
    </rPh>
    <rPh sb="20" eb="21">
      <t>ウチ</t>
    </rPh>
    <rPh sb="21" eb="22">
      <t>スウ</t>
    </rPh>
    <phoneticPr fontId="2"/>
  </si>
  <si>
    <t>運　　輸　　局</t>
    <rPh sb="0" eb="1">
      <t>ウン</t>
    </rPh>
    <rPh sb="3" eb="4">
      <t>ユ</t>
    </rPh>
    <rPh sb="6" eb="7">
      <t>キョク</t>
    </rPh>
    <phoneticPr fontId="2"/>
  </si>
  <si>
    <t>事 故 種 類 等</t>
    <rPh sb="0" eb="1">
      <t>コト</t>
    </rPh>
    <rPh sb="2" eb="3">
      <t>ユエ</t>
    </rPh>
    <rPh sb="4" eb="5">
      <t>タネ</t>
    </rPh>
    <rPh sb="6" eb="7">
      <t>タグイ</t>
    </rPh>
    <rPh sb="8" eb="9">
      <t>トウ</t>
    </rPh>
    <phoneticPr fontId="2"/>
  </si>
  <si>
    <t>注１  右欄は新幹線鉄道の件数等であり、内数である。　</t>
    <rPh sb="0" eb="1">
      <t>チュウ</t>
    </rPh>
    <rPh sb="4" eb="5">
      <t>ミギ</t>
    </rPh>
    <rPh sb="5" eb="6">
      <t>ラン</t>
    </rPh>
    <rPh sb="7" eb="10">
      <t>シンカンセン</t>
    </rPh>
    <rPh sb="10" eb="12">
      <t>テツドウ</t>
    </rPh>
    <rPh sb="13" eb="15">
      <t>ケンスウ</t>
    </rPh>
    <rPh sb="15" eb="16">
      <t>トウ</t>
    </rPh>
    <rPh sb="20" eb="21">
      <t>ウチ</t>
    </rPh>
    <rPh sb="21" eb="22">
      <t>スウ</t>
    </rPh>
    <phoneticPr fontId="2"/>
  </si>
  <si>
    <t>　２　下段は乗客に死傷者を生じた事故の件数等であり、内数である。</t>
    <rPh sb="3" eb="5">
      <t>カダン</t>
    </rPh>
    <rPh sb="6" eb="8">
      <t>ジョウキャク</t>
    </rPh>
    <rPh sb="9" eb="12">
      <t>シショウシャ</t>
    </rPh>
    <rPh sb="13" eb="14">
      <t>ショウ</t>
    </rPh>
    <rPh sb="16" eb="18">
      <t>ジコ</t>
    </rPh>
    <rPh sb="19" eb="21">
      <t>ケンスウ</t>
    </rPh>
    <rPh sb="21" eb="22">
      <t>トウ</t>
    </rPh>
    <rPh sb="26" eb="28">
      <t>ウチスウ</t>
    </rPh>
    <phoneticPr fontId="2"/>
  </si>
  <si>
    <t>　２　左欄は鉄道、右欄は軌道の件数等を記載している。</t>
    <rPh sb="3" eb="4">
      <t>ヒダリ</t>
    </rPh>
    <rPh sb="4" eb="5">
      <t>ラン</t>
    </rPh>
    <rPh sb="6" eb="8">
      <t>テツドウ</t>
    </rPh>
    <rPh sb="9" eb="10">
      <t>ミギ</t>
    </rPh>
    <rPh sb="10" eb="11">
      <t>ラン</t>
    </rPh>
    <rPh sb="12" eb="14">
      <t>キドウ</t>
    </rPh>
    <rPh sb="15" eb="17">
      <t>ケンスウ</t>
    </rPh>
    <rPh sb="17" eb="18">
      <t>トウ</t>
    </rPh>
    <rPh sb="19" eb="21">
      <t>キサイ</t>
    </rPh>
    <phoneticPr fontId="2"/>
  </si>
  <si>
    <t>注１　左欄は鉄道、右欄は軌道の件数等を記載している。</t>
    <rPh sb="0" eb="1">
      <t>チュウ</t>
    </rPh>
    <rPh sb="3" eb="4">
      <t>ヒダリ</t>
    </rPh>
    <rPh sb="4" eb="5">
      <t>ラン</t>
    </rPh>
    <rPh sb="6" eb="8">
      <t>テツドウ</t>
    </rPh>
    <rPh sb="9" eb="10">
      <t>ミギ</t>
    </rPh>
    <rPh sb="10" eb="11">
      <t>ラン</t>
    </rPh>
    <rPh sb="12" eb="14">
      <t>キドウ</t>
    </rPh>
    <rPh sb="15" eb="17">
      <t>ケンスウ</t>
    </rPh>
    <rPh sb="17" eb="18">
      <t>トウ</t>
    </rPh>
    <rPh sb="19" eb="21">
      <t>キサイ</t>
    </rPh>
    <phoneticPr fontId="2"/>
  </si>
  <si>
    <t>注　下段は乗客に死傷者を生じた事故の件数等であり、内数である。</t>
    <rPh sb="0" eb="1">
      <t>チュウ</t>
    </rPh>
    <rPh sb="2" eb="4">
      <t>カダン</t>
    </rPh>
    <rPh sb="5" eb="7">
      <t>ジョウキャク</t>
    </rPh>
    <rPh sb="8" eb="11">
      <t>シショウシャ</t>
    </rPh>
    <rPh sb="12" eb="13">
      <t>ショウ</t>
    </rPh>
    <rPh sb="15" eb="17">
      <t>ジコ</t>
    </rPh>
    <rPh sb="18" eb="20">
      <t>ケンスウ</t>
    </rPh>
    <rPh sb="20" eb="21">
      <t>トウ</t>
    </rPh>
    <rPh sb="25" eb="27">
      <t>ウチスウ</t>
    </rPh>
    <phoneticPr fontId="2"/>
  </si>
  <si>
    <t>列　車　脱　線</t>
    <phoneticPr fontId="2"/>
  </si>
  <si>
    <t>列　車　火　災</t>
    <phoneticPr fontId="2"/>
  </si>
  <si>
    <t>踏　切　障　害</t>
    <phoneticPr fontId="2"/>
  </si>
  <si>
    <t>道　路　障　害</t>
    <phoneticPr fontId="2"/>
  </si>
  <si>
    <t>人　身　障　害</t>
    <phoneticPr fontId="2"/>
  </si>
  <si>
    <t>物 損</t>
    <phoneticPr fontId="2"/>
  </si>
  <si>
    <t>流鉄</t>
    <rPh sb="0" eb="1">
      <t>リュウ</t>
    </rPh>
    <phoneticPr fontId="2"/>
  </si>
  <si>
    <t>件</t>
    <phoneticPr fontId="2"/>
  </si>
  <si>
    <t>死</t>
    <phoneticPr fontId="2"/>
  </si>
  <si>
    <t>件</t>
    <phoneticPr fontId="2"/>
  </si>
  <si>
    <t>死</t>
    <phoneticPr fontId="2"/>
  </si>
  <si>
    <t>た</t>
    <phoneticPr fontId="2"/>
  </si>
  <si>
    <t>り</t>
    <phoneticPr fontId="2"/>
  </si>
  <si>
    <t>者</t>
    <phoneticPr fontId="2"/>
  </si>
  <si>
    <t>の</t>
    <phoneticPr fontId="2"/>
  </si>
  <si>
    <t>数</t>
    <phoneticPr fontId="2"/>
  </si>
  <si>
    <t>　</t>
    <phoneticPr fontId="2"/>
  </si>
  <si>
    <t>６</t>
    <phoneticPr fontId="2"/>
  </si>
  <si>
    <t>　</t>
    <phoneticPr fontId="2"/>
  </si>
  <si>
    <t>４</t>
    <phoneticPr fontId="2"/>
  </si>
  <si>
    <t>秋田内陸縦貫鉄道</t>
    <phoneticPr fontId="2"/>
  </si>
  <si>
    <t>６</t>
    <phoneticPr fontId="2"/>
  </si>
  <si>
    <t>７</t>
    <phoneticPr fontId="2"/>
  </si>
  <si>
    <t>６･７</t>
    <phoneticPr fontId="2"/>
  </si>
  <si>
    <t>立山黒部貫光</t>
    <phoneticPr fontId="2"/>
  </si>
  <si>
    <t>６・７</t>
    <phoneticPr fontId="2"/>
  </si>
  <si>
    <t>３</t>
    <phoneticPr fontId="2"/>
  </si>
  <si>
    <t>３･７</t>
    <phoneticPr fontId="2"/>
  </si>
  <si>
    <t>４･７</t>
    <phoneticPr fontId="2"/>
  </si>
  <si>
    <t>えちぜん鉄道</t>
    <phoneticPr fontId="2"/>
  </si>
  <si>
    <t>５</t>
    <phoneticPr fontId="2"/>
  </si>
  <si>
    <t>３・７</t>
    <phoneticPr fontId="2"/>
  </si>
  <si>
    <t>　</t>
    <phoneticPr fontId="2"/>
  </si>
  <si>
    <t>４</t>
    <phoneticPr fontId="2"/>
  </si>
  <si>
    <t>７</t>
    <phoneticPr fontId="2"/>
  </si>
  <si>
    <t>和歌山電鐵</t>
    <phoneticPr fontId="2"/>
  </si>
  <si>
    <t>ｽｶｲﾚｰﾙｻｰﾋﾞｽ</t>
    <phoneticPr fontId="2"/>
  </si>
  <si>
    <t>肥薩おれんじ鉄道</t>
    <phoneticPr fontId="2"/>
  </si>
  <si>
    <t>アルピコ交通</t>
    <rPh sb="4" eb="6">
      <t>コウツウ</t>
    </rPh>
    <phoneticPr fontId="2"/>
  </si>
  <si>
    <t>岳南電車</t>
    <rPh sb="2" eb="4">
      <t>デンシャ</t>
    </rPh>
    <phoneticPr fontId="2"/>
  </si>
  <si>
    <t>横浜シーサイドライン</t>
    <phoneticPr fontId="2"/>
  </si>
  <si>
    <t>北総鉄道</t>
    <phoneticPr fontId="2"/>
  </si>
  <si>
    <t>大山観光電鉄</t>
    <rPh sb="4" eb="6">
      <t>デンテツ</t>
    </rPh>
    <phoneticPr fontId="2"/>
  </si>
  <si>
    <t>六甲山観光</t>
    <rPh sb="2" eb="3">
      <t>ヤマ</t>
    </rPh>
    <rPh sb="3" eb="5">
      <t>カンコウ</t>
    </rPh>
    <phoneticPr fontId="2"/>
  </si>
  <si>
    <t>６</t>
    <phoneticPr fontId="2"/>
  </si>
  <si>
    <t>７</t>
    <phoneticPr fontId="2"/>
  </si>
  <si>
    <t>道南いさりび鉄道</t>
    <phoneticPr fontId="2"/>
  </si>
  <si>
    <t>６・７</t>
  </si>
  <si>
    <t>えちごトキめき鉄道</t>
    <rPh sb="7" eb="9">
      <t>テツドウ</t>
    </rPh>
    <phoneticPr fontId="2"/>
  </si>
  <si>
    <t>あいの風とやま鉄道</t>
    <rPh sb="3" eb="4">
      <t>カゼ</t>
    </rPh>
    <rPh sb="7" eb="9">
      <t>テツドウ</t>
    </rPh>
    <phoneticPr fontId="2"/>
  </si>
  <si>
    <t>四日市あすなろう鉄道</t>
    <rPh sb="0" eb="3">
      <t>ヨッカイチ</t>
    </rPh>
    <rPh sb="8" eb="10">
      <t>テツドウ</t>
    </rPh>
    <phoneticPr fontId="2"/>
  </si>
  <si>
    <t>WILLER TRAINS</t>
    <phoneticPr fontId="2"/>
  </si>
  <si>
    <t>とさでん交通</t>
    <rPh sb="4" eb="6">
      <t>コウツウ</t>
    </rPh>
    <phoneticPr fontId="2"/>
  </si>
  <si>
    <t>皿倉登山鉄道</t>
    <rPh sb="0" eb="1">
      <t>サラ</t>
    </rPh>
    <rPh sb="1" eb="2">
      <t>クラ</t>
    </rPh>
    <rPh sb="2" eb="4">
      <t>トザン</t>
    </rPh>
    <rPh sb="4" eb="6">
      <t>テツドウ</t>
    </rPh>
    <phoneticPr fontId="2"/>
  </si>
  <si>
    <t>泉北高速鉄道</t>
    <rPh sb="0" eb="1">
      <t>イズミ</t>
    </rPh>
    <rPh sb="1" eb="2">
      <t>キタ</t>
    </rPh>
    <rPh sb="2" eb="4">
      <t>コウソク</t>
    </rPh>
    <rPh sb="4" eb="6">
      <t>テツドウ</t>
    </rPh>
    <phoneticPr fontId="2"/>
  </si>
  <si>
    <t>１・２</t>
    <phoneticPr fontId="2"/>
  </si>
  <si>
    <t>の</t>
  </si>
  <si>
    <t>大阪市高速電気軌道</t>
    <rPh sb="3" eb="5">
      <t>コウソク</t>
    </rPh>
    <rPh sb="5" eb="7">
      <t>デンキ</t>
    </rPh>
    <rPh sb="7" eb="9">
      <t>キドウ</t>
    </rPh>
    <phoneticPr fontId="2"/>
  </si>
  <si>
    <t>　　　１．ＪＲ在来線、２．ＪＲ新幹線、３．大手民鉄、４．公営、５．新交通・モノレール、６．中小民鉄、７．路面電車　</t>
    <rPh sb="7" eb="9">
      <t>ザイライ</t>
    </rPh>
    <rPh sb="9" eb="10">
      <t>セン</t>
    </rPh>
    <rPh sb="15" eb="18">
      <t>シンカンセン</t>
    </rPh>
    <rPh sb="21" eb="23">
      <t>オオテ</t>
    </rPh>
    <rPh sb="23" eb="24">
      <t>ミン</t>
    </rPh>
    <rPh sb="24" eb="25">
      <t>テツ</t>
    </rPh>
    <rPh sb="28" eb="30">
      <t>コウエイ</t>
    </rPh>
    <rPh sb="33" eb="36">
      <t>シンコウツウ</t>
    </rPh>
    <rPh sb="45" eb="47">
      <t>チュウショウ</t>
    </rPh>
    <rPh sb="47" eb="48">
      <t>ミン</t>
    </rPh>
    <rPh sb="48" eb="49">
      <t>テツ</t>
    </rPh>
    <rPh sb="52" eb="54">
      <t>ロメン</t>
    </rPh>
    <rPh sb="54" eb="56">
      <t>デンシャ</t>
    </rPh>
    <phoneticPr fontId="2"/>
  </si>
  <si>
    <t>アイジーアールいわて銀河鉄道</t>
    <rPh sb="10" eb="12">
      <t>ギンガ</t>
    </rPh>
    <rPh sb="12" eb="14">
      <t>テツドウ</t>
    </rPh>
    <phoneticPr fontId="2"/>
  </si>
  <si>
    <t>函館市企業局</t>
    <rPh sb="0" eb="3">
      <t>ハコダテシ</t>
    </rPh>
    <rPh sb="3" eb="5">
      <t>キギョウ</t>
    </rPh>
    <rPh sb="5" eb="6">
      <t>キョク</t>
    </rPh>
    <phoneticPr fontId="2"/>
  </si>
  <si>
    <t>東急電鉄</t>
    <phoneticPr fontId="2"/>
  </si>
  <si>
    <t>ラクテンチ</t>
    <phoneticPr fontId="2"/>
  </si>
  <si>
    <t>ＩＲいしかわ鉄道</t>
    <rPh sb="6" eb="8">
      <t>テツドウ</t>
    </rPh>
    <phoneticPr fontId="2"/>
  </si>
  <si>
    <t>札幌市交通事業振興公社</t>
    <rPh sb="0" eb="3">
      <t>サッポロシ</t>
    </rPh>
    <rPh sb="3" eb="11">
      <t>コウツウジギョウシンコウコウシャ</t>
    </rPh>
    <phoneticPr fontId="2"/>
  </si>
  <si>
    <t>十国峠</t>
    <phoneticPr fontId="2"/>
  </si>
  <si>
    <t>大阪モノレール</t>
    <rPh sb="0" eb="2">
      <t>オオサカ</t>
    </rPh>
    <phoneticPr fontId="2"/>
  </si>
  <si>
    <t>北神急行電鉄</t>
    <rPh sb="0" eb="2">
      <t>ホクシン</t>
    </rPh>
    <rPh sb="2" eb="4">
      <t>キュウコウ</t>
    </rPh>
    <rPh sb="4" eb="6">
      <t>デンテツ</t>
    </rPh>
    <phoneticPr fontId="2"/>
  </si>
  <si>
    <t>列車百万ｷﾛ当たり件数</t>
    <phoneticPr fontId="2"/>
  </si>
  <si>
    <t>列車百万ｷﾛ</t>
    <phoneticPr fontId="2"/>
  </si>
  <si>
    <t>列車走行距離
（上段：在来線、下段：新幹線）</t>
    <rPh sb="2" eb="4">
      <t>ソウコウ</t>
    </rPh>
    <rPh sb="4" eb="6">
      <t>キョリ</t>
    </rPh>
    <rPh sb="8" eb="10">
      <t>ジョウダン</t>
    </rPh>
    <rPh sb="11" eb="14">
      <t>ザイライセン</t>
    </rPh>
    <rPh sb="15" eb="17">
      <t>ゲダン</t>
    </rPh>
    <rPh sb="18" eb="21">
      <t>シンカンセン</t>
    </rPh>
    <phoneticPr fontId="2"/>
  </si>
  <si>
    <t>列車走行距離
（上段：鉄道、下段：軌道）</t>
    <rPh sb="2" eb="4">
      <t>ソウコウ</t>
    </rPh>
    <rPh sb="4" eb="6">
      <t>キョリ</t>
    </rPh>
    <rPh sb="8" eb="10">
      <t>ジョウダン</t>
    </rPh>
    <rPh sb="11" eb="13">
      <t>テツドウ</t>
    </rPh>
    <rPh sb="14" eb="16">
      <t>ゲダン</t>
    </rPh>
    <rPh sb="17" eb="19">
      <t>キドウ</t>
    </rPh>
    <phoneticPr fontId="2"/>
  </si>
  <si>
    <t>列車走行距離
（合計）</t>
    <rPh sb="2" eb="4">
      <t>ソウコウ</t>
    </rPh>
    <rPh sb="4" eb="6">
      <t>キョリ</t>
    </rPh>
    <rPh sb="8" eb="10">
      <t>ゴウケイ</t>
    </rPh>
    <phoneticPr fontId="2"/>
  </si>
  <si>
    <t>列車走行距離
（上段：JR、下段：民鉄）</t>
    <rPh sb="2" eb="4">
      <t>ソウコウ</t>
    </rPh>
    <rPh sb="4" eb="6">
      <t>キョリ</t>
    </rPh>
    <rPh sb="8" eb="10">
      <t>ジョウダン</t>
    </rPh>
    <rPh sb="14" eb="16">
      <t>ゲダン</t>
    </rPh>
    <rPh sb="17" eb="19">
      <t>ミンテツ</t>
    </rPh>
    <phoneticPr fontId="2"/>
  </si>
  <si>
    <t>６</t>
    <phoneticPr fontId="2"/>
  </si>
  <si>
    <t>ハピラインふくい</t>
    <phoneticPr fontId="2"/>
  </si>
  <si>
    <t>富士山麓電気鉄道</t>
  </si>
  <si>
    <t>こうべ未来都市機構</t>
    <rPh sb="3" eb="5">
      <t>ミライ</t>
    </rPh>
    <rPh sb="5" eb="7">
      <t>トシ</t>
    </rPh>
    <rPh sb="7" eb="9">
      <t>キコウ</t>
    </rPh>
    <phoneticPr fontId="2"/>
  </si>
  <si>
    <t>列車走行距離
（上段：全体、下段：新幹線）</t>
    <rPh sb="2" eb="4">
      <t>ソウコウ</t>
    </rPh>
    <rPh sb="4" eb="6">
      <t>キョリ</t>
    </rPh>
    <rPh sb="8" eb="10">
      <t>ジョウダン</t>
    </rPh>
    <rPh sb="11" eb="13">
      <t>ゼンタイ</t>
    </rPh>
    <rPh sb="14" eb="16">
      <t>ゲダン</t>
    </rPh>
    <rPh sb="17" eb="20">
      <t>シンカンセン</t>
    </rPh>
    <phoneticPr fontId="2"/>
  </si>
  <si>
    <t xml:space="preserve"> </t>
    <phoneticPr fontId="2"/>
  </si>
  <si>
    <t>東海交通事業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</si>
</sst>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;0;"/>
    <numFmt numFmtId="177" formatCode="0.00;[Red]0.00"/>
    <numFmt numFmtId="178" formatCode="#,##0.00;0;"/>
    <numFmt numFmtId="179" formatCode="0.00;[Red]0.00;"/>
    <numFmt numFmtId="180" formatCode="#,##0.0_ "/>
    <numFmt numFmtId="181" formatCode="#,##0.00_ "/>
  </numFmts>
  <fonts count="14">
    <font>
      <sz val="11"/>
      <name val="ＭＳ Ｐゴシック"/>
      <family val="3"/>
      <charset val="128"/>
    </font>
    <font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5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1"/>
      <name val="明朝"/>
      <family val="3"/>
      <charset val="128"/>
    </font>
    <font>
      <sz val="11"/>
      <color theme="1"/>
      <name val="ＭＳ Ｐゴシック"/>
      <family val="3"/>
      <charset val="128"/>
    </font>
    <font>
      <b/>
      <sz val="9"/>
      <color indexed="81"/>
      <name val="MS P ゴシック"/>
      <family val="2"/>
    </font>
    <font>
      <b/>
      <sz val="9"/>
      <color indexed="81"/>
      <name val="Malgun Gothic Semilight"/>
      <family val="3"/>
      <charset val="129"/>
    </font>
    <font>
      <strike/>
      <sz val="14"/>
      <name val="ＭＳ 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4"/>
      <color rgb="FFFF0000"/>
      <name val="ＭＳ ゴシック"/>
      <family val="3"/>
      <charset val="128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CFFFF"/>
        <bgColor indexed="64"/>
      </patternFill>
    </fill>
  </fills>
  <borders count="24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 style="dotted">
        <color indexed="64"/>
      </left>
      <right style="thin">
        <color indexed="64"/>
      </right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dotted">
        <color indexed="64"/>
      </left>
      <right style="thin">
        <color indexed="64"/>
      </right>
      <top/>
      <bottom style="double">
        <color indexed="64"/>
      </bottom>
      <diagonal/>
    </border>
    <border>
      <left style="dotted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tted">
        <color indexed="64"/>
      </left>
      <right style="medium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dotted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 style="dotted">
        <color indexed="64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dotted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dotted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dotted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tted">
        <color indexed="64"/>
      </right>
      <top style="thin">
        <color indexed="64"/>
      </top>
      <bottom style="double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dotted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/>
      <diagonal/>
    </border>
    <border>
      <left style="medium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medium">
        <color indexed="64"/>
      </right>
      <top style="double">
        <color indexed="64"/>
      </top>
      <bottom/>
      <diagonal/>
    </border>
    <border>
      <left style="double">
        <color indexed="64"/>
      </left>
      <right style="dotted">
        <color indexed="64"/>
      </right>
      <top style="thin">
        <color indexed="64"/>
      </top>
      <bottom/>
      <diagonal/>
    </border>
    <border>
      <left style="double">
        <color indexed="64"/>
      </left>
      <right style="dotted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tted">
        <color indexed="64"/>
      </right>
      <top/>
      <bottom style="thin">
        <color indexed="64"/>
      </bottom>
      <diagonal/>
    </border>
    <border>
      <left style="double">
        <color indexed="64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dotted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ck">
        <color indexed="64"/>
      </bottom>
      <diagonal/>
    </border>
    <border>
      <left style="dotted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double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ck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ck">
        <color indexed="64"/>
      </bottom>
      <diagonal/>
    </border>
    <border>
      <left style="hair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ck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hair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/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dashed">
        <color indexed="64"/>
      </right>
      <top style="thin">
        <color indexed="64"/>
      </top>
      <bottom style="double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ashed">
        <color indexed="64"/>
      </right>
      <top style="thin">
        <color indexed="64"/>
      </top>
      <bottom style="double">
        <color indexed="64"/>
      </bottom>
      <diagonal/>
    </border>
    <border>
      <left style="dashed">
        <color indexed="64"/>
      </left>
      <right/>
      <top style="thin">
        <color indexed="64"/>
      </top>
      <bottom style="double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dotted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tted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ck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ck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/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double">
        <color indexed="64"/>
      </top>
      <bottom/>
      <diagonal/>
    </border>
    <border>
      <left/>
      <right style="dotted">
        <color indexed="64"/>
      </right>
      <top style="double">
        <color indexed="64"/>
      </top>
      <bottom/>
      <diagonal/>
    </border>
    <border>
      <left style="thin">
        <color indexed="64"/>
      </left>
      <right style="dotted">
        <color indexed="64"/>
      </right>
      <top style="double">
        <color indexed="64"/>
      </top>
      <bottom/>
      <diagonal/>
    </border>
    <border>
      <left style="dotted">
        <color indexed="64"/>
      </left>
      <right style="thin">
        <color indexed="64"/>
      </right>
      <top style="double">
        <color indexed="64"/>
      </top>
      <bottom/>
      <diagonal/>
    </border>
    <border>
      <left style="dotted">
        <color indexed="64"/>
      </left>
      <right/>
      <top style="double">
        <color indexed="64"/>
      </top>
      <bottom/>
      <diagonal/>
    </border>
  </borders>
  <cellStyleXfs count="5">
    <xf numFmtId="0" fontId="0" fillId="0" borderId="0"/>
    <xf numFmtId="38" fontId="6" fillId="0" borderId="0" applyFont="0" applyFill="0" applyBorder="0" applyAlignment="0" applyProtection="0"/>
    <xf numFmtId="0" fontId="6" fillId="0" borderId="0"/>
    <xf numFmtId="38" fontId="6" fillId="0" borderId="0" applyFont="0" applyFill="0" applyBorder="0" applyAlignment="0" applyProtection="0"/>
    <xf numFmtId="0" fontId="6" fillId="0" borderId="0"/>
  </cellStyleXfs>
  <cellXfs count="926">
    <xf numFmtId="0" fontId="0" fillId="0" borderId="0" xfId="0"/>
    <xf numFmtId="0" fontId="1" fillId="0" borderId="0" xfId="0" applyFont="1" applyProtection="1"/>
    <xf numFmtId="0" fontId="1" fillId="2" borderId="0" xfId="0" applyFont="1" applyFill="1" applyProtection="1"/>
    <xf numFmtId="177" fontId="1" fillId="2" borderId="25" xfId="0" applyNumberFormat="1" applyFont="1" applyFill="1" applyBorder="1" applyProtection="1"/>
    <xf numFmtId="177" fontId="1" fillId="2" borderId="4" xfId="0" applyNumberFormat="1" applyFont="1" applyFill="1" applyBorder="1" applyProtection="1"/>
    <xf numFmtId="177" fontId="1" fillId="2" borderId="26" xfId="0" applyNumberFormat="1" applyFont="1" applyFill="1" applyBorder="1" applyProtection="1"/>
    <xf numFmtId="177" fontId="1" fillId="2" borderId="10" xfId="0" applyNumberFormat="1" applyFont="1" applyFill="1" applyBorder="1" applyProtection="1"/>
    <xf numFmtId="177" fontId="1" fillId="2" borderId="27" xfId="0" applyNumberFormat="1" applyFont="1" applyFill="1" applyBorder="1" applyProtection="1"/>
    <xf numFmtId="177" fontId="1" fillId="2" borderId="17" xfId="0" applyNumberFormat="1" applyFont="1" applyFill="1" applyBorder="1" applyProtection="1"/>
    <xf numFmtId="0" fontId="1" fillId="0" borderId="0" xfId="0" applyFont="1" applyFill="1" applyProtection="1"/>
    <xf numFmtId="177" fontId="1" fillId="0" borderId="0" xfId="0" applyNumberFormat="1" applyFont="1" applyFill="1" applyProtection="1"/>
    <xf numFmtId="0" fontId="1" fillId="0" borderId="4" xfId="0" applyFont="1" applyFill="1" applyBorder="1" applyAlignment="1" applyProtection="1">
      <alignment horizontal="center"/>
    </xf>
    <xf numFmtId="0" fontId="1" fillId="0" borderId="5" xfId="0" applyFont="1" applyFill="1" applyBorder="1" applyProtection="1"/>
    <xf numFmtId="0" fontId="1" fillId="0" borderId="6" xfId="0" applyFont="1" applyFill="1" applyBorder="1" applyProtection="1"/>
    <xf numFmtId="0" fontId="1" fillId="0" borderId="7" xfId="0" applyFont="1" applyFill="1" applyBorder="1" applyProtection="1"/>
    <xf numFmtId="0" fontId="1" fillId="0" borderId="10" xfId="0" applyFont="1" applyFill="1" applyBorder="1" applyAlignment="1" applyProtection="1">
      <alignment horizontal="left"/>
    </xf>
    <xf numFmtId="0" fontId="1" fillId="0" borderId="9" xfId="0" applyFont="1" applyFill="1" applyBorder="1" applyProtection="1"/>
    <xf numFmtId="0" fontId="1" fillId="0" borderId="11" xfId="0" applyFont="1" applyFill="1" applyBorder="1" applyProtection="1"/>
    <xf numFmtId="0" fontId="1" fillId="0" borderId="12" xfId="0" applyFont="1" applyFill="1" applyBorder="1" applyProtection="1"/>
    <xf numFmtId="0" fontId="1" fillId="0" borderId="10" xfId="0" applyFont="1" applyFill="1" applyBorder="1" applyAlignment="1" applyProtection="1"/>
    <xf numFmtId="0" fontId="1" fillId="0" borderId="10" xfId="0" applyFont="1" applyFill="1" applyBorder="1" applyAlignment="1" applyProtection="1">
      <alignment horizontal="right"/>
    </xf>
    <xf numFmtId="0" fontId="1" fillId="0" borderId="14" xfId="0" applyFont="1" applyFill="1" applyBorder="1" applyProtection="1"/>
    <xf numFmtId="0" fontId="1" fillId="0" borderId="15" xfId="0" applyFont="1" applyFill="1" applyBorder="1" applyProtection="1"/>
    <xf numFmtId="0" fontId="1" fillId="0" borderId="16" xfId="0" applyFont="1" applyFill="1" applyBorder="1" applyProtection="1"/>
    <xf numFmtId="0" fontId="1" fillId="0" borderId="17" xfId="0" applyFont="1" applyFill="1" applyBorder="1" applyProtection="1"/>
    <xf numFmtId="0" fontId="1" fillId="0" borderId="0" xfId="0" applyFont="1" applyFill="1" applyBorder="1" applyProtection="1"/>
    <xf numFmtId="177" fontId="1" fillId="5" borderId="25" xfId="0" applyNumberFormat="1" applyFont="1" applyFill="1" applyBorder="1" applyProtection="1"/>
    <xf numFmtId="177" fontId="1" fillId="5" borderId="4" xfId="0" applyNumberFormat="1" applyFont="1" applyFill="1" applyBorder="1" applyProtection="1"/>
    <xf numFmtId="177" fontId="1" fillId="5" borderId="26" xfId="0" applyNumberFormat="1" applyFont="1" applyFill="1" applyBorder="1" applyProtection="1"/>
    <xf numFmtId="177" fontId="1" fillId="5" borderId="10" xfId="0" applyNumberFormat="1" applyFont="1" applyFill="1" applyBorder="1" applyProtection="1"/>
    <xf numFmtId="177" fontId="1" fillId="5" borderId="27" xfId="0" applyNumberFormat="1" applyFont="1" applyFill="1" applyBorder="1" applyProtection="1"/>
    <xf numFmtId="177" fontId="1" fillId="5" borderId="17" xfId="0" applyNumberFormat="1" applyFont="1" applyFill="1" applyBorder="1" applyProtection="1"/>
    <xf numFmtId="0" fontId="3" fillId="0" borderId="0" xfId="0" applyFont="1" applyFill="1"/>
    <xf numFmtId="0" fontId="1" fillId="0" borderId="0" xfId="0" applyFont="1" applyFill="1" applyBorder="1" applyProtection="1">
      <protection locked="0"/>
    </xf>
    <xf numFmtId="0" fontId="1" fillId="0" borderId="1" xfId="0" applyFont="1" applyFill="1" applyBorder="1" applyAlignment="1" applyProtection="1">
      <alignment horizontal="left"/>
    </xf>
    <xf numFmtId="0" fontId="1" fillId="0" borderId="0" xfId="0" applyFont="1" applyFill="1" applyBorder="1" applyAlignment="1" applyProtection="1">
      <alignment horizontal="left"/>
    </xf>
    <xf numFmtId="177" fontId="1" fillId="0" borderId="1" xfId="0" applyNumberFormat="1" applyFont="1" applyFill="1" applyBorder="1" applyProtection="1"/>
    <xf numFmtId="177" fontId="3" fillId="0" borderId="0" xfId="0" applyNumberFormat="1" applyFont="1" applyFill="1" applyProtection="1"/>
    <xf numFmtId="176" fontId="1" fillId="0" borderId="29" xfId="0" applyNumberFormat="1" applyFont="1" applyFill="1" applyBorder="1" applyProtection="1">
      <protection locked="0"/>
    </xf>
    <xf numFmtId="176" fontId="1" fillId="0" borderId="22" xfId="0" applyNumberFormat="1" applyFont="1" applyFill="1" applyBorder="1" applyProtection="1">
      <protection locked="0"/>
    </xf>
    <xf numFmtId="176" fontId="1" fillId="0" borderId="23" xfId="0" applyNumberFormat="1" applyFont="1" applyFill="1" applyBorder="1" applyProtection="1">
      <protection locked="0"/>
    </xf>
    <xf numFmtId="176" fontId="1" fillId="5" borderId="43" xfId="0" applyNumberFormat="1" applyFont="1" applyFill="1" applyBorder="1" applyProtection="1">
      <protection locked="0"/>
    </xf>
    <xf numFmtId="177" fontId="3" fillId="0" borderId="0" xfId="0" applyNumberFormat="1" applyFont="1" applyFill="1"/>
    <xf numFmtId="0" fontId="1" fillId="0" borderId="9" xfId="0" applyFont="1" applyFill="1" applyBorder="1" applyAlignment="1" applyProtection="1">
      <alignment horizontal="center"/>
    </xf>
    <xf numFmtId="0" fontId="1" fillId="0" borderId="0" xfId="0" applyFont="1" applyFill="1" applyBorder="1" applyAlignment="1" applyProtection="1">
      <alignment horizontal="center"/>
    </xf>
    <xf numFmtId="0" fontId="1" fillId="0" borderId="1" xfId="0" applyFont="1" applyFill="1" applyBorder="1" applyProtection="1"/>
    <xf numFmtId="0" fontId="1" fillId="0" borderId="0" xfId="0" applyFont="1" applyFill="1" applyBorder="1" applyAlignment="1" applyProtection="1"/>
    <xf numFmtId="0" fontId="1" fillId="0" borderId="3" xfId="0" applyFont="1" applyFill="1" applyBorder="1" applyAlignment="1" applyProtection="1">
      <alignment horizontal="center"/>
    </xf>
    <xf numFmtId="0" fontId="1" fillId="0" borderId="104" xfId="0" applyFont="1" applyFill="1" applyBorder="1" applyAlignment="1" applyProtection="1">
      <alignment horizontal="center"/>
    </xf>
    <xf numFmtId="0" fontId="1" fillId="0" borderId="104" xfId="0" applyFont="1" applyFill="1" applyBorder="1" applyAlignment="1" applyProtection="1">
      <alignment horizontal="left"/>
    </xf>
    <xf numFmtId="0" fontId="1" fillId="0" borderId="1" xfId="0" applyFont="1" applyFill="1" applyBorder="1" applyAlignment="1" applyProtection="1">
      <alignment horizontal="center"/>
    </xf>
    <xf numFmtId="0" fontId="4" fillId="0" borderId="9" xfId="0" applyFont="1" applyFill="1" applyBorder="1" applyProtection="1"/>
    <xf numFmtId="0" fontId="4" fillId="0" borderId="0" xfId="0" applyFont="1" applyFill="1" applyBorder="1" applyAlignment="1" applyProtection="1">
      <alignment horizontal="left"/>
    </xf>
    <xf numFmtId="0" fontId="5" fillId="0" borderId="0" xfId="0" applyFont="1" applyProtection="1"/>
    <xf numFmtId="0" fontId="5" fillId="0" borderId="0" xfId="0" applyFont="1" applyBorder="1" applyProtection="1"/>
    <xf numFmtId="0" fontId="5" fillId="0" borderId="0" xfId="0" applyFont="1" applyBorder="1" applyProtection="1">
      <protection locked="0"/>
    </xf>
    <xf numFmtId="177" fontId="5" fillId="0" borderId="0" xfId="0" applyNumberFormat="1" applyFont="1" applyProtection="1"/>
    <xf numFmtId="0" fontId="7" fillId="0" borderId="0" xfId="0" applyFont="1"/>
    <xf numFmtId="0" fontId="5" fillId="0" borderId="1" xfId="0" applyFont="1" applyBorder="1" applyAlignment="1" applyProtection="1">
      <alignment horizontal="left"/>
    </xf>
    <xf numFmtId="0" fontId="5" fillId="0" borderId="0" xfId="0" applyFont="1" applyBorder="1" applyAlignment="1" applyProtection="1">
      <alignment horizontal="left"/>
    </xf>
    <xf numFmtId="177" fontId="5" fillId="0" borderId="1" xfId="0" applyNumberFormat="1" applyFont="1" applyFill="1" applyBorder="1" applyProtection="1"/>
    <xf numFmtId="177" fontId="7" fillId="0" borderId="0" xfId="0" applyNumberFormat="1" applyFont="1" applyProtection="1"/>
    <xf numFmtId="0" fontId="5" fillId="2" borderId="2" xfId="0" applyFont="1" applyFill="1" applyBorder="1" applyAlignment="1" applyProtection="1">
      <alignment horizontal="center"/>
    </xf>
    <xf numFmtId="0" fontId="5" fillId="2" borderId="3" xfId="0" applyFont="1" applyFill="1" applyBorder="1" applyAlignment="1" applyProtection="1">
      <alignment horizontal="left"/>
    </xf>
    <xf numFmtId="0" fontId="5" fillId="2" borderId="4" xfId="0" applyFont="1" applyFill="1" applyBorder="1" applyAlignment="1" applyProtection="1">
      <alignment horizontal="center"/>
    </xf>
    <xf numFmtId="0" fontId="5" fillId="2" borderId="5" xfId="0" applyFont="1" applyFill="1" applyBorder="1" applyProtection="1"/>
    <xf numFmtId="0" fontId="5" fillId="2" borderId="6" xfId="0" applyFont="1" applyFill="1" applyBorder="1" applyProtection="1"/>
    <xf numFmtId="0" fontId="5" fillId="2" borderId="7" xfId="0" applyFont="1" applyFill="1" applyBorder="1" applyProtection="1"/>
    <xf numFmtId="177" fontId="5" fillId="2" borderId="25" xfId="0" applyNumberFormat="1" applyFont="1" applyFill="1" applyBorder="1" applyProtection="1"/>
    <xf numFmtId="177" fontId="5" fillId="2" borderId="4" xfId="0" applyNumberFormat="1" applyFont="1" applyFill="1" applyBorder="1" applyProtection="1"/>
    <xf numFmtId="0" fontId="5" fillId="2" borderId="8" xfId="0" applyFont="1" applyFill="1" applyBorder="1" applyProtection="1"/>
    <xf numFmtId="0" fontId="5" fillId="2" borderId="9" xfId="0" applyFont="1" applyFill="1" applyBorder="1" applyAlignment="1" applyProtection="1">
      <alignment horizontal="left"/>
    </xf>
    <xf numFmtId="0" fontId="5" fillId="2" borderId="10" xfId="0" applyFont="1" applyFill="1" applyBorder="1" applyAlignment="1" applyProtection="1">
      <alignment horizontal="left"/>
    </xf>
    <xf numFmtId="177" fontId="5" fillId="2" borderId="26" xfId="0" applyNumberFormat="1" applyFont="1" applyFill="1" applyBorder="1" applyProtection="1"/>
    <xf numFmtId="177" fontId="5" fillId="2" borderId="10" xfId="0" applyNumberFormat="1" applyFont="1" applyFill="1" applyBorder="1" applyProtection="1"/>
    <xf numFmtId="0" fontId="5" fillId="2" borderId="9" xfId="0" applyFont="1" applyFill="1" applyBorder="1" applyProtection="1"/>
    <xf numFmtId="0" fontId="5" fillId="2" borderId="11" xfId="0" applyFont="1" applyFill="1" applyBorder="1" applyProtection="1"/>
    <xf numFmtId="0" fontId="5" fillId="2" borderId="12" xfId="0" applyFont="1" applyFill="1" applyBorder="1" applyProtection="1"/>
    <xf numFmtId="0" fontId="5" fillId="2" borderId="8" xfId="0" applyFont="1" applyFill="1" applyBorder="1" applyAlignment="1" applyProtection="1">
      <alignment horizontal="center"/>
    </xf>
    <xf numFmtId="0" fontId="5" fillId="2" borderId="9" xfId="0" applyFont="1" applyFill="1" applyBorder="1" applyAlignment="1" applyProtection="1"/>
    <xf numFmtId="0" fontId="5" fillId="2" borderId="10" xfId="0" applyFont="1" applyFill="1" applyBorder="1" applyAlignment="1" applyProtection="1"/>
    <xf numFmtId="0" fontId="5" fillId="2" borderId="10" xfId="0" applyFont="1" applyFill="1" applyBorder="1" applyAlignment="1" applyProtection="1">
      <alignment horizontal="right"/>
    </xf>
    <xf numFmtId="0" fontId="5" fillId="2" borderId="13" xfId="0" applyFont="1" applyFill="1" applyBorder="1" applyProtection="1"/>
    <xf numFmtId="0" fontId="5" fillId="2" borderId="13" xfId="0" applyFont="1" applyFill="1" applyBorder="1" applyAlignment="1" applyProtection="1">
      <alignment horizontal="center"/>
    </xf>
    <xf numFmtId="0" fontId="5" fillId="2" borderId="14" xfId="0" applyFont="1" applyFill="1" applyBorder="1" applyProtection="1"/>
    <xf numFmtId="0" fontId="5" fillId="2" borderId="15" xfId="0" applyFont="1" applyFill="1" applyBorder="1" applyProtection="1"/>
    <xf numFmtId="0" fontId="5" fillId="2" borderId="16" xfId="0" applyFont="1" applyFill="1" applyBorder="1" applyProtection="1"/>
    <xf numFmtId="0" fontId="5" fillId="2" borderId="17" xfId="0" applyFont="1" applyFill="1" applyBorder="1" applyProtection="1"/>
    <xf numFmtId="177" fontId="5" fillId="2" borderId="27" xfId="0" applyNumberFormat="1" applyFont="1" applyFill="1" applyBorder="1" applyProtection="1"/>
    <xf numFmtId="177" fontId="5" fillId="2" borderId="17" xfId="0" applyNumberFormat="1" applyFont="1" applyFill="1" applyBorder="1" applyProtection="1"/>
    <xf numFmtId="176" fontId="5" fillId="2" borderId="18" xfId="0" applyNumberFormat="1" applyFont="1" applyFill="1" applyBorder="1" applyAlignment="1" applyProtection="1">
      <alignment shrinkToFit="1"/>
      <protection locked="0"/>
    </xf>
    <xf numFmtId="176" fontId="5" fillId="4" borderId="18" xfId="0" applyNumberFormat="1" applyFont="1" applyFill="1" applyBorder="1" applyAlignment="1" applyProtection="1">
      <alignment shrinkToFit="1"/>
      <protection locked="0"/>
    </xf>
    <xf numFmtId="176" fontId="5" fillId="4" borderId="19" xfId="0" applyNumberFormat="1" applyFont="1" applyFill="1" applyBorder="1" applyAlignment="1" applyProtection="1">
      <alignment shrinkToFit="1"/>
      <protection locked="0"/>
    </xf>
    <xf numFmtId="176" fontId="5" fillId="2" borderId="24" xfId="0" applyNumberFormat="1" applyFont="1" applyFill="1" applyBorder="1" applyAlignment="1" applyProtection="1">
      <alignment shrinkToFit="1"/>
      <protection locked="0"/>
    </xf>
    <xf numFmtId="176" fontId="5" fillId="2" borderId="23" xfId="0" applyNumberFormat="1" applyFont="1" applyFill="1" applyBorder="1" applyAlignment="1" applyProtection="1">
      <alignment shrinkToFit="1"/>
      <protection locked="0"/>
    </xf>
    <xf numFmtId="176" fontId="5" fillId="0" borderId="23" xfId="0" applyNumberFormat="1" applyFont="1" applyFill="1" applyBorder="1" applyAlignment="1" applyProtection="1">
      <alignment shrinkToFit="1"/>
      <protection locked="0"/>
    </xf>
    <xf numFmtId="176" fontId="5" fillId="3" borderId="29" xfId="0" applyNumberFormat="1" applyFont="1" applyFill="1" applyBorder="1" applyProtection="1">
      <protection locked="0"/>
    </xf>
    <xf numFmtId="176" fontId="5" fillId="2" borderId="18" xfId="0" applyNumberFormat="1" applyFont="1" applyFill="1" applyBorder="1" applyProtection="1">
      <protection locked="0"/>
    </xf>
    <xf numFmtId="176" fontId="5" fillId="2" borderId="19" xfId="0" applyNumberFormat="1" applyFont="1" applyFill="1" applyBorder="1" applyProtection="1">
      <protection locked="0"/>
    </xf>
    <xf numFmtId="176" fontId="5" fillId="4" borderId="18" xfId="0" applyNumberFormat="1" applyFont="1" applyFill="1" applyBorder="1" applyProtection="1">
      <protection locked="0"/>
    </xf>
    <xf numFmtId="176" fontId="5" fillId="4" borderId="19" xfId="0" applyNumberFormat="1" applyFont="1" applyFill="1" applyBorder="1" applyProtection="1">
      <protection locked="0"/>
    </xf>
    <xf numFmtId="176" fontId="5" fillId="2" borderId="24" xfId="0" applyNumberFormat="1" applyFont="1" applyFill="1" applyBorder="1" applyProtection="1">
      <protection locked="0"/>
    </xf>
    <xf numFmtId="176" fontId="5" fillId="2" borderId="23" xfId="0" applyNumberFormat="1" applyFont="1" applyFill="1" applyBorder="1" applyProtection="1">
      <protection locked="0"/>
    </xf>
    <xf numFmtId="176" fontId="5" fillId="4" borderId="1" xfId="0" applyNumberFormat="1" applyFont="1" applyFill="1" applyBorder="1" applyProtection="1">
      <protection locked="0"/>
    </xf>
    <xf numFmtId="176" fontId="5" fillId="4" borderId="33" xfId="0" applyNumberFormat="1" applyFont="1" applyFill="1" applyBorder="1" applyProtection="1">
      <protection locked="0"/>
    </xf>
    <xf numFmtId="0" fontId="5" fillId="2" borderId="0" xfId="0" applyFont="1" applyFill="1" applyProtection="1"/>
    <xf numFmtId="177" fontId="7" fillId="0" borderId="0" xfId="0" applyNumberFormat="1" applyFont="1"/>
    <xf numFmtId="176" fontId="1" fillId="4" borderId="28" xfId="0" applyNumberFormat="1" applyFont="1" applyFill="1" applyBorder="1" applyAlignment="1" applyProtection="1">
      <alignment shrinkToFit="1"/>
      <protection locked="0"/>
    </xf>
    <xf numFmtId="176" fontId="1" fillId="4" borderId="24" xfId="0" applyNumberFormat="1" applyFont="1" applyFill="1" applyBorder="1" applyAlignment="1" applyProtection="1">
      <alignment shrinkToFit="1"/>
      <protection locked="0"/>
    </xf>
    <xf numFmtId="176" fontId="1" fillId="4" borderId="23" xfId="0" applyNumberFormat="1" applyFont="1" applyFill="1" applyBorder="1" applyAlignment="1" applyProtection="1">
      <alignment shrinkToFit="1"/>
      <protection locked="0"/>
    </xf>
    <xf numFmtId="176" fontId="1" fillId="4" borderId="40" xfId="0" applyNumberFormat="1" applyFont="1" applyFill="1" applyBorder="1" applyAlignment="1" applyProtection="1">
      <alignment shrinkToFit="1"/>
      <protection locked="0"/>
    </xf>
    <xf numFmtId="176" fontId="1" fillId="4" borderId="41" xfId="0" applyNumberFormat="1" applyFont="1" applyFill="1" applyBorder="1" applyAlignment="1" applyProtection="1">
      <alignment shrinkToFit="1"/>
      <protection locked="0"/>
    </xf>
    <xf numFmtId="176" fontId="1" fillId="0" borderId="28" xfId="0" applyNumberFormat="1" applyFont="1" applyBorder="1" applyAlignment="1" applyProtection="1">
      <alignment shrinkToFit="1"/>
      <protection locked="0"/>
    </xf>
    <xf numFmtId="176" fontId="1" fillId="0" borderId="24" xfId="0" applyNumberFormat="1" applyFont="1" applyBorder="1" applyAlignment="1" applyProtection="1">
      <alignment shrinkToFit="1"/>
      <protection locked="0"/>
    </xf>
    <xf numFmtId="176" fontId="1" fillId="0" borderId="23" xfId="0" applyNumberFormat="1" applyFont="1" applyBorder="1" applyAlignment="1" applyProtection="1">
      <alignment shrinkToFit="1"/>
      <protection locked="0"/>
    </xf>
    <xf numFmtId="176" fontId="1" fillId="0" borderId="40" xfId="0" applyNumberFormat="1" applyFont="1" applyBorder="1" applyAlignment="1" applyProtection="1">
      <alignment shrinkToFit="1"/>
      <protection locked="0"/>
    </xf>
    <xf numFmtId="176" fontId="1" fillId="0" borderId="41" xfId="0" applyNumberFormat="1" applyFont="1" applyBorder="1" applyAlignment="1" applyProtection="1">
      <alignment shrinkToFit="1"/>
      <protection locked="0"/>
    </xf>
    <xf numFmtId="176" fontId="1" fillId="2" borderId="18" xfId="0" applyNumberFormat="1" applyFont="1" applyFill="1" applyBorder="1" applyAlignment="1" applyProtection="1">
      <alignment shrinkToFit="1"/>
      <protection locked="0"/>
    </xf>
    <xf numFmtId="176" fontId="1" fillId="2" borderId="20" xfId="0" applyNumberFormat="1" applyFont="1" applyFill="1" applyBorder="1" applyAlignment="1" applyProtection="1">
      <alignment shrinkToFit="1"/>
      <protection locked="0"/>
    </xf>
    <xf numFmtId="176" fontId="1" fillId="2" borderId="19" xfId="0" applyNumberFormat="1" applyFont="1" applyFill="1" applyBorder="1" applyAlignment="1" applyProtection="1">
      <alignment shrinkToFit="1"/>
      <protection locked="0"/>
    </xf>
    <xf numFmtId="176" fontId="1" fillId="4" borderId="18" xfId="0" applyNumberFormat="1" applyFont="1" applyFill="1" applyBorder="1" applyAlignment="1" applyProtection="1">
      <alignment shrinkToFit="1"/>
      <protection locked="0"/>
    </xf>
    <xf numFmtId="176" fontId="1" fillId="4" borderId="20" xfId="0" applyNumberFormat="1" applyFont="1" applyFill="1" applyBorder="1" applyAlignment="1" applyProtection="1">
      <alignment shrinkToFit="1"/>
      <protection locked="0"/>
    </xf>
    <xf numFmtId="176" fontId="1" fillId="4" borderId="19" xfId="0" applyNumberFormat="1" applyFont="1" applyFill="1" applyBorder="1" applyAlignment="1" applyProtection="1">
      <alignment shrinkToFit="1"/>
      <protection locked="0"/>
    </xf>
    <xf numFmtId="176" fontId="1" fillId="0" borderId="18" xfId="0" applyNumberFormat="1" applyFont="1" applyFill="1" applyBorder="1" applyAlignment="1" applyProtection="1">
      <alignment shrinkToFit="1"/>
      <protection locked="0"/>
    </xf>
    <xf numFmtId="176" fontId="1" fillId="0" borderId="19" xfId="0" applyNumberFormat="1" applyFont="1" applyFill="1" applyBorder="1" applyAlignment="1" applyProtection="1">
      <alignment shrinkToFit="1"/>
      <protection locked="0"/>
    </xf>
    <xf numFmtId="176" fontId="1" fillId="0" borderId="20" xfId="0" applyNumberFormat="1" applyFont="1" applyFill="1" applyBorder="1" applyAlignment="1" applyProtection="1">
      <alignment shrinkToFit="1"/>
      <protection locked="0"/>
    </xf>
    <xf numFmtId="176" fontId="1" fillId="2" borderId="24" xfId="0" applyNumberFormat="1" applyFont="1" applyFill="1" applyBorder="1" applyAlignment="1" applyProtection="1">
      <alignment shrinkToFit="1"/>
      <protection locked="0"/>
    </xf>
    <xf numFmtId="176" fontId="1" fillId="2" borderId="28" xfId="0" applyNumberFormat="1" applyFont="1" applyFill="1" applyBorder="1" applyAlignment="1" applyProtection="1">
      <alignment shrinkToFit="1"/>
      <protection locked="0"/>
    </xf>
    <xf numFmtId="176" fontId="1" fillId="2" borderId="23" xfId="0" applyNumberFormat="1" applyFont="1" applyFill="1" applyBorder="1" applyAlignment="1" applyProtection="1">
      <alignment shrinkToFit="1"/>
      <protection locked="0"/>
    </xf>
    <xf numFmtId="176" fontId="1" fillId="4" borderId="39" xfId="0" applyNumberFormat="1" applyFont="1" applyFill="1" applyBorder="1" applyAlignment="1" applyProtection="1">
      <alignment shrinkToFit="1"/>
      <protection locked="0"/>
    </xf>
    <xf numFmtId="176" fontId="1" fillId="4" borderId="22" xfId="0" applyNumberFormat="1" applyFont="1" applyFill="1" applyBorder="1" applyAlignment="1" applyProtection="1">
      <alignment shrinkToFit="1"/>
      <protection locked="0"/>
    </xf>
    <xf numFmtId="176" fontId="1" fillId="2" borderId="41" xfId="0" applyNumberFormat="1" applyFont="1" applyFill="1" applyBorder="1" applyAlignment="1" applyProtection="1">
      <alignment shrinkToFit="1"/>
      <protection locked="0"/>
    </xf>
    <xf numFmtId="176" fontId="1" fillId="2" borderId="22" xfId="0" applyNumberFormat="1" applyFont="1" applyFill="1" applyBorder="1" applyAlignment="1" applyProtection="1">
      <alignment shrinkToFit="1"/>
      <protection locked="0"/>
    </xf>
    <xf numFmtId="176" fontId="1" fillId="4" borderId="21" xfId="0" applyNumberFormat="1" applyFont="1" applyFill="1" applyBorder="1" applyAlignment="1" applyProtection="1">
      <alignment shrinkToFit="1"/>
      <protection locked="0"/>
    </xf>
    <xf numFmtId="176" fontId="1" fillId="4" borderId="100" xfId="0" applyNumberFormat="1" applyFont="1" applyFill="1" applyBorder="1" applyAlignment="1" applyProtection="1">
      <alignment shrinkToFit="1"/>
      <protection locked="0"/>
    </xf>
    <xf numFmtId="176" fontId="1" fillId="4" borderId="99" xfId="0" applyNumberFormat="1" applyFont="1" applyFill="1" applyBorder="1" applyAlignment="1" applyProtection="1">
      <alignment shrinkToFit="1"/>
      <protection locked="0"/>
    </xf>
    <xf numFmtId="176" fontId="1" fillId="4" borderId="98" xfId="0" applyNumberFormat="1" applyFont="1" applyFill="1" applyBorder="1" applyAlignment="1" applyProtection="1">
      <alignment shrinkToFit="1"/>
      <protection locked="0"/>
    </xf>
    <xf numFmtId="176" fontId="1" fillId="4" borderId="102" xfId="0" applyNumberFormat="1" applyFont="1" applyFill="1" applyBorder="1" applyAlignment="1" applyProtection="1">
      <alignment shrinkToFit="1"/>
      <protection locked="0"/>
    </xf>
    <xf numFmtId="176" fontId="1" fillId="4" borderId="101" xfId="0" applyNumberFormat="1" applyFont="1" applyFill="1" applyBorder="1" applyAlignment="1" applyProtection="1">
      <alignment shrinkToFit="1"/>
      <protection locked="0"/>
    </xf>
    <xf numFmtId="0" fontId="1" fillId="0" borderId="0" xfId="0" applyFont="1" applyBorder="1" applyProtection="1"/>
    <xf numFmtId="177" fontId="1" fillId="0" borderId="0" xfId="0" applyNumberFormat="1" applyFont="1" applyBorder="1" applyProtection="1"/>
    <xf numFmtId="0" fontId="1" fillId="0" borderId="0" xfId="0" applyFont="1"/>
    <xf numFmtId="0" fontId="1" fillId="0" borderId="1" xfId="0" applyFont="1" applyBorder="1" applyAlignment="1" applyProtection="1">
      <alignment horizontal="left"/>
    </xf>
    <xf numFmtId="0" fontId="1" fillId="0" borderId="0" xfId="0" applyFont="1" applyBorder="1" applyAlignment="1" applyProtection="1">
      <alignment horizontal="left"/>
    </xf>
    <xf numFmtId="177" fontId="1" fillId="2" borderId="1" xfId="0" applyNumberFormat="1" applyFont="1" applyFill="1" applyBorder="1" applyProtection="1"/>
    <xf numFmtId="177" fontId="1" fillId="0" borderId="0" xfId="0" applyNumberFormat="1" applyFont="1" applyProtection="1"/>
    <xf numFmtId="0" fontId="1" fillId="2" borderId="2" xfId="0" applyFont="1" applyFill="1" applyBorder="1" applyAlignment="1" applyProtection="1">
      <alignment horizontal="center"/>
    </xf>
    <xf numFmtId="0" fontId="1" fillId="2" borderId="3" xfId="0" applyFont="1" applyFill="1" applyBorder="1" applyAlignment="1" applyProtection="1">
      <alignment horizontal="left"/>
    </xf>
    <xf numFmtId="0" fontId="1" fillId="2" borderId="4" xfId="0" applyFont="1" applyFill="1" applyBorder="1" applyAlignment="1" applyProtection="1">
      <alignment horizontal="center"/>
    </xf>
    <xf numFmtId="0" fontId="1" fillId="2" borderId="5" xfId="0" applyFont="1" applyFill="1" applyBorder="1" applyProtection="1"/>
    <xf numFmtId="0" fontId="1" fillId="2" borderId="6" xfId="0" applyFont="1" applyFill="1" applyBorder="1" applyProtection="1"/>
    <xf numFmtId="0" fontId="1" fillId="2" borderId="7" xfId="0" applyFont="1" applyFill="1" applyBorder="1" applyProtection="1"/>
    <xf numFmtId="0" fontId="1" fillId="2" borderId="8" xfId="0" applyFont="1" applyFill="1" applyBorder="1" applyProtection="1"/>
    <xf numFmtId="0" fontId="1" fillId="2" borderId="9" xfId="0" applyFont="1" applyFill="1" applyBorder="1" applyAlignment="1" applyProtection="1">
      <alignment horizontal="left"/>
    </xf>
    <xf numFmtId="0" fontId="1" fillId="2" borderId="10" xfId="0" applyFont="1" applyFill="1" applyBorder="1" applyAlignment="1" applyProtection="1">
      <alignment horizontal="left"/>
    </xf>
    <xf numFmtId="0" fontId="1" fillId="2" borderId="9" xfId="0" applyFont="1" applyFill="1" applyBorder="1" applyProtection="1"/>
    <xf numFmtId="0" fontId="1" fillId="2" borderId="11" xfId="0" applyFont="1" applyFill="1" applyBorder="1" applyProtection="1"/>
    <xf numFmtId="0" fontId="1" fillId="2" borderId="12" xfId="0" applyFont="1" applyFill="1" applyBorder="1" applyProtection="1"/>
    <xf numFmtId="0" fontId="1" fillId="2" borderId="0" xfId="0" applyFont="1" applyFill="1" applyBorder="1" applyProtection="1"/>
    <xf numFmtId="0" fontId="1" fillId="2" borderId="8" xfId="0" applyFont="1" applyFill="1" applyBorder="1" applyAlignment="1" applyProtection="1">
      <alignment horizontal="center"/>
    </xf>
    <xf numFmtId="0" fontId="1" fillId="2" borderId="9" xfId="0" applyFont="1" applyFill="1" applyBorder="1" applyAlignment="1" applyProtection="1"/>
    <xf numFmtId="0" fontId="1" fillId="2" borderId="10" xfId="0" applyFont="1" applyFill="1" applyBorder="1" applyAlignment="1" applyProtection="1"/>
    <xf numFmtId="0" fontId="1" fillId="2" borderId="10" xfId="0" applyFont="1" applyFill="1" applyBorder="1" applyAlignment="1" applyProtection="1">
      <alignment horizontal="right"/>
    </xf>
    <xf numFmtId="0" fontId="1" fillId="2" borderId="13" xfId="0" applyFont="1" applyFill="1" applyBorder="1" applyProtection="1"/>
    <xf numFmtId="0" fontId="1" fillId="2" borderId="13" xfId="0" applyFont="1" applyFill="1" applyBorder="1" applyAlignment="1" applyProtection="1">
      <alignment horizontal="center"/>
    </xf>
    <xf numFmtId="0" fontId="1" fillId="2" borderId="14" xfId="0" applyFont="1" applyFill="1" applyBorder="1" applyProtection="1"/>
    <xf numFmtId="0" fontId="1" fillId="2" borderId="15" xfId="0" applyFont="1" applyFill="1" applyBorder="1" applyProtection="1"/>
    <xf numFmtId="0" fontId="1" fillId="2" borderId="16" xfId="0" applyFont="1" applyFill="1" applyBorder="1" applyProtection="1"/>
    <xf numFmtId="0" fontId="1" fillId="2" borderId="17" xfId="0" applyFont="1" applyFill="1" applyBorder="1" applyProtection="1"/>
    <xf numFmtId="49" fontId="1" fillId="2" borderId="35" xfId="0" applyNumberFormat="1" applyFont="1" applyFill="1" applyBorder="1" applyAlignment="1" applyProtection="1">
      <alignment horizontal="right" vertical="center"/>
    </xf>
    <xf numFmtId="49" fontId="1" fillId="0" borderId="8" xfId="0" applyNumberFormat="1" applyFont="1" applyFill="1" applyBorder="1" applyAlignment="1" applyProtection="1">
      <alignment horizontal="center" vertical="top"/>
    </xf>
    <xf numFmtId="0" fontId="1" fillId="0" borderId="82" xfId="0" applyFont="1" applyBorder="1" applyAlignment="1">
      <alignment horizontal="right" vertical="center"/>
    </xf>
    <xf numFmtId="49" fontId="1" fillId="2" borderId="8" xfId="0" applyNumberFormat="1" applyFont="1" applyFill="1" applyBorder="1" applyAlignment="1" applyProtection="1">
      <alignment horizontal="center" vertical="top"/>
    </xf>
    <xf numFmtId="176" fontId="1" fillId="6" borderId="19" xfId="0" applyNumberFormat="1" applyFont="1" applyFill="1" applyBorder="1" applyAlignment="1" applyProtection="1">
      <alignment shrinkToFit="1"/>
      <protection locked="0"/>
    </xf>
    <xf numFmtId="0" fontId="1" fillId="0" borderId="0" xfId="0" applyFont="1" applyFill="1"/>
    <xf numFmtId="176" fontId="1" fillId="6" borderId="18" xfId="0" applyNumberFormat="1" applyFont="1" applyFill="1" applyBorder="1" applyAlignment="1" applyProtection="1">
      <alignment shrinkToFit="1"/>
      <protection locked="0"/>
    </xf>
    <xf numFmtId="176" fontId="1" fillId="6" borderId="20" xfId="0" applyNumberFormat="1" applyFont="1" applyFill="1" applyBorder="1" applyAlignment="1" applyProtection="1">
      <alignment shrinkToFit="1"/>
      <protection locked="0"/>
    </xf>
    <xf numFmtId="49" fontId="1" fillId="2" borderId="35" xfId="0" quotePrefix="1" applyNumberFormat="1" applyFont="1" applyFill="1" applyBorder="1" applyAlignment="1" applyProtection="1">
      <alignment horizontal="right" vertical="center"/>
    </xf>
    <xf numFmtId="49" fontId="1" fillId="2" borderId="36" xfId="0" applyNumberFormat="1" applyFont="1" applyFill="1" applyBorder="1" applyAlignment="1" applyProtection="1">
      <alignment horizontal="right" vertical="center"/>
    </xf>
    <xf numFmtId="0" fontId="1" fillId="0" borderId="105" xfId="0" applyFont="1" applyBorder="1" applyAlignment="1">
      <alignment horizontal="right" vertical="center"/>
    </xf>
    <xf numFmtId="176" fontId="1" fillId="4" borderId="49" xfId="0" applyNumberFormat="1" applyFont="1" applyFill="1" applyBorder="1" applyAlignment="1" applyProtection="1">
      <alignment shrinkToFit="1"/>
      <protection locked="0"/>
    </xf>
    <xf numFmtId="176" fontId="1" fillId="4" borderId="50" xfId="0" applyNumberFormat="1" applyFont="1" applyFill="1" applyBorder="1" applyAlignment="1" applyProtection="1">
      <alignment shrinkToFit="1"/>
      <protection locked="0"/>
    </xf>
    <xf numFmtId="176" fontId="1" fillId="4" borderId="51" xfId="0" applyNumberFormat="1" applyFont="1" applyFill="1" applyBorder="1" applyAlignment="1" applyProtection="1">
      <alignment shrinkToFit="1"/>
      <protection locked="0"/>
    </xf>
    <xf numFmtId="176" fontId="1" fillId="4" borderId="75" xfId="0" applyNumberFormat="1" applyFont="1" applyFill="1" applyBorder="1" applyAlignment="1" applyProtection="1">
      <alignment shrinkToFit="1"/>
      <protection locked="0"/>
    </xf>
    <xf numFmtId="0" fontId="1" fillId="3" borderId="0" xfId="0" applyNumberFormat="1" applyFont="1" applyFill="1" applyBorder="1" applyAlignment="1" applyProtection="1">
      <alignment horizontal="distributed" vertical="center" justifyLastLine="1"/>
    </xf>
    <xf numFmtId="49" fontId="1" fillId="2" borderId="13" xfId="0" applyNumberFormat="1" applyFont="1" applyFill="1" applyBorder="1" applyAlignment="1" applyProtection="1">
      <alignment horizontal="center" vertical="top"/>
    </xf>
    <xf numFmtId="176" fontId="1" fillId="4" borderId="55" xfId="0" applyNumberFormat="1" applyFont="1" applyFill="1" applyBorder="1" applyAlignment="1" applyProtection="1">
      <alignment shrinkToFit="1"/>
      <protection locked="0"/>
    </xf>
    <xf numFmtId="176" fontId="1" fillId="4" borderId="56" xfId="0" applyNumberFormat="1" applyFont="1" applyFill="1" applyBorder="1" applyAlignment="1" applyProtection="1">
      <alignment shrinkToFit="1"/>
      <protection locked="0"/>
    </xf>
    <xf numFmtId="176" fontId="1" fillId="4" borderId="57" xfId="0" applyNumberFormat="1" applyFont="1" applyFill="1" applyBorder="1" applyAlignment="1" applyProtection="1">
      <alignment shrinkToFit="1"/>
      <protection locked="0"/>
    </xf>
    <xf numFmtId="176" fontId="1" fillId="4" borderId="58" xfId="0" applyNumberFormat="1" applyFont="1" applyFill="1" applyBorder="1" applyAlignment="1" applyProtection="1">
      <alignment shrinkToFit="1"/>
      <protection locked="0"/>
    </xf>
    <xf numFmtId="176" fontId="1" fillId="0" borderId="19" xfId="0" applyNumberFormat="1" applyFont="1" applyBorder="1" applyAlignment="1" applyProtection="1">
      <alignment shrinkToFit="1"/>
      <protection locked="0"/>
    </xf>
    <xf numFmtId="176" fontId="1" fillId="0" borderId="38" xfId="0" applyNumberFormat="1" applyFont="1" applyBorder="1" applyAlignment="1" applyProtection="1">
      <alignment shrinkToFit="1"/>
      <protection locked="0"/>
    </xf>
    <xf numFmtId="176" fontId="1" fillId="0" borderId="20" xfId="0" applyNumberFormat="1" applyFont="1" applyBorder="1" applyAlignment="1" applyProtection="1">
      <alignment shrinkToFit="1"/>
      <protection locked="0"/>
    </xf>
    <xf numFmtId="176" fontId="1" fillId="0" borderId="22" xfId="0" applyNumberFormat="1" applyFont="1" applyBorder="1" applyAlignment="1" applyProtection="1">
      <alignment shrinkToFit="1"/>
      <protection locked="0"/>
    </xf>
    <xf numFmtId="176" fontId="1" fillId="0" borderId="22" xfId="0" applyNumberFormat="1" applyFont="1" applyFill="1" applyBorder="1" applyAlignment="1" applyProtection="1">
      <alignment shrinkToFit="1"/>
      <protection locked="0"/>
    </xf>
    <xf numFmtId="176" fontId="1" fillId="0" borderId="23" xfId="0" applyNumberFormat="1" applyFont="1" applyFill="1" applyBorder="1" applyAlignment="1" applyProtection="1">
      <alignment shrinkToFit="1"/>
      <protection locked="0"/>
    </xf>
    <xf numFmtId="176" fontId="1" fillId="0" borderId="40" xfId="0" applyNumberFormat="1" applyFont="1" applyFill="1" applyBorder="1" applyAlignment="1" applyProtection="1">
      <alignment shrinkToFit="1"/>
      <protection locked="0"/>
    </xf>
    <xf numFmtId="176" fontId="1" fillId="0" borderId="28" xfId="0" applyNumberFormat="1" applyFont="1" applyFill="1" applyBorder="1" applyAlignment="1" applyProtection="1">
      <alignment shrinkToFit="1"/>
      <protection locked="0"/>
    </xf>
    <xf numFmtId="176" fontId="1" fillId="0" borderId="24" xfId="0" applyNumberFormat="1" applyFont="1" applyFill="1" applyBorder="1" applyAlignment="1" applyProtection="1">
      <alignment shrinkToFit="1"/>
      <protection locked="0"/>
    </xf>
    <xf numFmtId="176" fontId="1" fillId="0" borderId="41" xfId="0" applyNumberFormat="1" applyFont="1" applyFill="1" applyBorder="1" applyAlignment="1" applyProtection="1">
      <alignment shrinkToFit="1"/>
      <protection locked="0"/>
    </xf>
    <xf numFmtId="176" fontId="1" fillId="4" borderId="106" xfId="0" applyNumberFormat="1" applyFont="1" applyFill="1" applyBorder="1" applyAlignment="1" applyProtection="1">
      <alignment shrinkToFit="1"/>
      <protection locked="0"/>
    </xf>
    <xf numFmtId="49" fontId="1" fillId="2" borderId="79" xfId="0" applyNumberFormat="1" applyFont="1" applyFill="1" applyBorder="1" applyAlignment="1" applyProtection="1">
      <alignment horizontal="center" vertical="top"/>
    </xf>
    <xf numFmtId="176" fontId="1" fillId="2" borderId="71" xfId="0" applyNumberFormat="1" applyFont="1" applyFill="1" applyBorder="1" applyAlignment="1" applyProtection="1">
      <alignment shrinkToFit="1"/>
      <protection locked="0"/>
    </xf>
    <xf numFmtId="176" fontId="1" fillId="2" borderId="98" xfId="0" applyNumberFormat="1" applyFont="1" applyFill="1" applyBorder="1" applyAlignment="1" applyProtection="1">
      <alignment shrinkToFit="1"/>
      <protection locked="0"/>
    </xf>
    <xf numFmtId="176" fontId="1" fillId="2" borderId="102" xfId="0" applyNumberFormat="1" applyFont="1" applyFill="1" applyBorder="1" applyAlignment="1" applyProtection="1">
      <alignment shrinkToFit="1"/>
      <protection locked="0"/>
    </xf>
    <xf numFmtId="176" fontId="1" fillId="2" borderId="100" xfId="0" applyNumberFormat="1" applyFont="1" applyFill="1" applyBorder="1" applyAlignment="1" applyProtection="1">
      <alignment shrinkToFit="1"/>
      <protection locked="0"/>
    </xf>
    <xf numFmtId="176" fontId="1" fillId="2" borderId="99" xfId="0" applyNumberFormat="1" applyFont="1" applyFill="1" applyBorder="1" applyAlignment="1" applyProtection="1">
      <alignment shrinkToFit="1"/>
      <protection locked="0"/>
    </xf>
    <xf numFmtId="176" fontId="1" fillId="2" borderId="101" xfId="0" applyNumberFormat="1" applyFont="1" applyFill="1" applyBorder="1" applyAlignment="1" applyProtection="1">
      <alignment shrinkToFit="1"/>
      <protection locked="0"/>
    </xf>
    <xf numFmtId="176" fontId="1" fillId="2" borderId="39" xfId="0" applyNumberFormat="1" applyFont="1" applyFill="1" applyBorder="1" applyAlignment="1" applyProtection="1">
      <alignment shrinkToFit="1"/>
      <protection locked="0"/>
    </xf>
    <xf numFmtId="176" fontId="1" fillId="2" borderId="21" xfId="0" applyNumberFormat="1" applyFont="1" applyFill="1" applyBorder="1" applyAlignment="1" applyProtection="1">
      <alignment shrinkToFit="1"/>
      <protection locked="0"/>
    </xf>
    <xf numFmtId="176" fontId="1" fillId="4" borderId="0" xfId="0" applyNumberFormat="1" applyFont="1" applyFill="1" applyBorder="1" applyAlignment="1" applyProtection="1">
      <alignment shrinkToFit="1"/>
      <protection locked="0"/>
    </xf>
    <xf numFmtId="176" fontId="1" fillId="4" borderId="62" xfId="0" applyNumberFormat="1" applyFont="1" applyFill="1" applyBorder="1" applyAlignment="1" applyProtection="1">
      <alignment shrinkToFit="1"/>
      <protection locked="0"/>
    </xf>
    <xf numFmtId="176" fontId="1" fillId="4" borderId="63" xfId="0" applyNumberFormat="1" applyFont="1" applyFill="1" applyBorder="1" applyAlignment="1" applyProtection="1">
      <alignment shrinkToFit="1"/>
      <protection locked="0"/>
    </xf>
    <xf numFmtId="176" fontId="1" fillId="4" borderId="93" xfId="0" applyNumberFormat="1" applyFont="1" applyFill="1" applyBorder="1" applyAlignment="1" applyProtection="1">
      <alignment shrinkToFit="1"/>
      <protection locked="0"/>
    </xf>
    <xf numFmtId="176" fontId="1" fillId="4" borderId="35" xfId="0" applyNumberFormat="1" applyFont="1" applyFill="1" applyBorder="1" applyAlignment="1" applyProtection="1">
      <alignment shrinkToFit="1"/>
      <protection locked="0"/>
    </xf>
    <xf numFmtId="176" fontId="1" fillId="4" borderId="97" xfId="0" applyNumberFormat="1" applyFont="1" applyFill="1" applyBorder="1" applyAlignment="1" applyProtection="1">
      <alignment shrinkToFit="1"/>
      <protection locked="0"/>
    </xf>
    <xf numFmtId="176" fontId="1" fillId="2" borderId="71" xfId="0" applyNumberFormat="1" applyFont="1" applyFill="1" applyBorder="1" applyAlignment="1" applyProtection="1">
      <alignment vertical="center" shrinkToFit="1"/>
      <protection locked="0"/>
    </xf>
    <xf numFmtId="176" fontId="1" fillId="2" borderId="73" xfId="0" applyNumberFormat="1" applyFont="1" applyFill="1" applyBorder="1" applyAlignment="1" applyProtection="1">
      <alignment vertical="center" shrinkToFit="1"/>
      <protection locked="0"/>
    </xf>
    <xf numFmtId="176" fontId="1" fillId="2" borderId="74" xfId="0" applyNumberFormat="1" applyFont="1" applyFill="1" applyBorder="1" applyAlignment="1" applyProtection="1">
      <alignment vertical="center" shrinkToFit="1"/>
      <protection locked="0"/>
    </xf>
    <xf numFmtId="176" fontId="1" fillId="2" borderId="19" xfId="0" applyNumberFormat="1" applyFont="1" applyFill="1" applyBorder="1" applyAlignment="1" applyProtection="1">
      <alignment vertical="center" shrinkToFit="1"/>
      <protection locked="0"/>
    </xf>
    <xf numFmtId="176" fontId="1" fillId="2" borderId="18" xfId="0" applyNumberFormat="1" applyFont="1" applyFill="1" applyBorder="1" applyAlignment="1" applyProtection="1">
      <alignment vertical="center" shrinkToFit="1"/>
      <protection locked="0"/>
    </xf>
    <xf numFmtId="176" fontId="1" fillId="4" borderId="18" xfId="0" applyNumberFormat="1" applyFont="1" applyFill="1" applyBorder="1" applyAlignment="1" applyProtection="1">
      <alignment vertical="center" shrinkToFit="1"/>
      <protection locked="0"/>
    </xf>
    <xf numFmtId="176" fontId="1" fillId="4" borderId="19" xfId="0" applyNumberFormat="1" applyFont="1" applyFill="1" applyBorder="1" applyAlignment="1" applyProtection="1">
      <alignment vertical="center" shrinkToFit="1"/>
      <protection locked="0"/>
    </xf>
    <xf numFmtId="176" fontId="1" fillId="2" borderId="18" xfId="0" applyNumberFormat="1" applyFont="1" applyFill="1" applyBorder="1" applyAlignment="1" applyProtection="1">
      <alignment horizontal="center" vertical="center" shrinkToFit="1"/>
      <protection locked="0"/>
    </xf>
    <xf numFmtId="176" fontId="1" fillId="2" borderId="19" xfId="0" applyNumberFormat="1" applyFont="1" applyFill="1" applyBorder="1" applyAlignment="1" applyProtection="1">
      <alignment horizontal="center" vertical="center" shrinkToFit="1"/>
      <protection locked="0"/>
    </xf>
    <xf numFmtId="176" fontId="1" fillId="4" borderId="18" xfId="0" applyNumberFormat="1" applyFont="1" applyFill="1" applyBorder="1" applyAlignment="1" applyProtection="1">
      <alignment horizontal="center" vertical="center" shrinkToFit="1"/>
      <protection locked="0"/>
    </xf>
    <xf numFmtId="176" fontId="1" fillId="4" borderId="19" xfId="0" applyNumberFormat="1" applyFont="1" applyFill="1" applyBorder="1" applyAlignment="1" applyProtection="1">
      <alignment horizontal="center" vertical="center" shrinkToFit="1"/>
      <protection locked="0"/>
    </xf>
    <xf numFmtId="176" fontId="1" fillId="2" borderId="18" xfId="0" applyNumberFormat="1" applyFont="1" applyFill="1" applyBorder="1" applyAlignment="1" applyProtection="1">
      <alignment horizontal="right" vertical="center" shrinkToFit="1"/>
      <protection locked="0"/>
    </xf>
    <xf numFmtId="176" fontId="1" fillId="2" borderId="19" xfId="0" applyNumberFormat="1" applyFont="1" applyFill="1" applyBorder="1" applyAlignment="1" applyProtection="1">
      <alignment horizontal="right" vertical="center" shrinkToFit="1"/>
      <protection locked="0"/>
    </xf>
    <xf numFmtId="176" fontId="1" fillId="4" borderId="91" xfId="0" applyNumberFormat="1" applyFont="1" applyFill="1" applyBorder="1" applyAlignment="1" applyProtection="1">
      <alignment shrinkToFit="1"/>
      <protection locked="0"/>
    </xf>
    <xf numFmtId="176" fontId="1" fillId="2" borderId="72" xfId="0" applyNumberFormat="1" applyFont="1" applyFill="1" applyBorder="1" applyAlignment="1" applyProtection="1">
      <alignment shrinkToFit="1"/>
      <protection locked="0"/>
    </xf>
    <xf numFmtId="176" fontId="1" fillId="2" borderId="73" xfId="0" applyNumberFormat="1" applyFont="1" applyFill="1" applyBorder="1" applyAlignment="1" applyProtection="1">
      <alignment shrinkToFit="1"/>
      <protection locked="0"/>
    </xf>
    <xf numFmtId="176" fontId="1" fillId="4" borderId="85" xfId="0" applyNumberFormat="1" applyFont="1" applyFill="1" applyBorder="1" applyAlignment="1" applyProtection="1">
      <alignment shrinkToFit="1"/>
      <protection locked="0"/>
    </xf>
    <xf numFmtId="176" fontId="1" fillId="4" borderId="87" xfId="0" applyNumberFormat="1" applyFont="1" applyFill="1" applyBorder="1" applyAlignment="1" applyProtection="1">
      <alignment shrinkToFit="1"/>
      <protection locked="0"/>
    </xf>
    <xf numFmtId="176" fontId="1" fillId="4" borderId="88" xfId="0" applyNumberFormat="1" applyFont="1" applyFill="1" applyBorder="1" applyAlignment="1" applyProtection="1">
      <alignment shrinkToFit="1"/>
      <protection locked="0"/>
    </xf>
    <xf numFmtId="176" fontId="1" fillId="4" borderId="94" xfId="0" applyNumberFormat="1" applyFont="1" applyFill="1" applyBorder="1" applyAlignment="1" applyProtection="1">
      <alignment shrinkToFit="1"/>
      <protection locked="0"/>
    </xf>
    <xf numFmtId="176" fontId="1" fillId="4" borderId="80" xfId="0" applyNumberFormat="1" applyFont="1" applyFill="1" applyBorder="1" applyAlignment="1" applyProtection="1">
      <alignment shrinkToFit="1"/>
      <protection locked="0"/>
    </xf>
    <xf numFmtId="176" fontId="1" fillId="4" borderId="92" xfId="0" applyNumberFormat="1" applyFont="1" applyFill="1" applyBorder="1" applyAlignment="1" applyProtection="1">
      <alignment shrinkToFit="1"/>
      <protection locked="0"/>
    </xf>
    <xf numFmtId="49" fontId="1" fillId="2" borderId="9" xfId="0" applyNumberFormat="1" applyFont="1" applyFill="1" applyBorder="1" applyAlignment="1" applyProtection="1">
      <alignment horizontal="center" vertical="top"/>
    </xf>
    <xf numFmtId="176" fontId="1" fillId="4" borderId="90" xfId="0" applyNumberFormat="1" applyFont="1" applyFill="1" applyBorder="1" applyAlignment="1" applyProtection="1">
      <alignment shrinkToFit="1"/>
      <protection locked="0"/>
    </xf>
    <xf numFmtId="176" fontId="1" fillId="4" borderId="84" xfId="0" applyNumberFormat="1" applyFont="1" applyFill="1" applyBorder="1" applyAlignment="1" applyProtection="1">
      <alignment shrinkToFit="1"/>
      <protection locked="0"/>
    </xf>
    <xf numFmtId="176" fontId="1" fillId="4" borderId="73" xfId="0" applyNumberFormat="1" applyFont="1" applyFill="1" applyBorder="1" applyAlignment="1" applyProtection="1">
      <alignment shrinkToFit="1"/>
      <protection locked="0"/>
    </xf>
    <xf numFmtId="0" fontId="1" fillId="3" borderId="9" xfId="0" applyNumberFormat="1" applyFont="1" applyFill="1" applyBorder="1" applyAlignment="1" applyProtection="1">
      <alignment horizontal="distributed" vertical="center" justifyLastLine="1"/>
    </xf>
    <xf numFmtId="0" fontId="1" fillId="3" borderId="10" xfId="0" applyNumberFormat="1" applyFont="1" applyFill="1" applyBorder="1" applyAlignment="1" applyProtection="1">
      <alignment horizontal="distributed" vertical="center" justifyLastLine="1"/>
    </xf>
    <xf numFmtId="0" fontId="1" fillId="3" borderId="14" xfId="0" applyNumberFormat="1" applyFont="1" applyFill="1" applyBorder="1" applyAlignment="1" applyProtection="1">
      <alignment horizontal="distributed" vertical="center" justifyLastLine="1"/>
    </xf>
    <xf numFmtId="0" fontId="1" fillId="3" borderId="1" xfId="0" applyNumberFormat="1" applyFont="1" applyFill="1" applyBorder="1" applyAlignment="1" applyProtection="1">
      <alignment horizontal="distributed" vertical="center" justifyLastLine="1"/>
    </xf>
    <xf numFmtId="0" fontId="1" fillId="3" borderId="17" xfId="0" applyNumberFormat="1" applyFont="1" applyFill="1" applyBorder="1" applyAlignment="1" applyProtection="1">
      <alignment horizontal="distributed" vertical="center" justifyLastLine="1"/>
    </xf>
    <xf numFmtId="177" fontId="1" fillId="0" borderId="0" xfId="0" applyNumberFormat="1" applyFont="1"/>
    <xf numFmtId="176" fontId="5" fillId="4" borderId="129" xfId="0" applyNumberFormat="1" applyFont="1" applyFill="1" applyBorder="1" applyAlignment="1" applyProtection="1">
      <alignment shrinkToFit="1"/>
      <protection locked="0"/>
    </xf>
    <xf numFmtId="176" fontId="5" fillId="2" borderId="131" xfId="0" applyNumberFormat="1" applyFont="1" applyFill="1" applyBorder="1" applyAlignment="1" applyProtection="1">
      <alignment shrinkToFit="1"/>
    </xf>
    <xf numFmtId="176" fontId="5" fillId="2" borderId="71" xfId="0" applyNumberFormat="1" applyFont="1" applyFill="1" applyBorder="1" applyAlignment="1" applyProtection="1">
      <alignment shrinkToFit="1"/>
    </xf>
    <xf numFmtId="176" fontId="5" fillId="3" borderId="66" xfId="0" applyNumberFormat="1" applyFont="1" applyFill="1" applyBorder="1" applyProtection="1">
      <protection locked="0"/>
    </xf>
    <xf numFmtId="176" fontId="5" fillId="2" borderId="74" xfId="0" applyNumberFormat="1" applyFont="1" applyFill="1" applyBorder="1" applyProtection="1">
      <protection locked="0"/>
    </xf>
    <xf numFmtId="176" fontId="5" fillId="4" borderId="73" xfId="0" applyNumberFormat="1" applyFont="1" applyFill="1" applyBorder="1" applyProtection="1">
      <protection locked="0"/>
    </xf>
    <xf numFmtId="176" fontId="5" fillId="2" borderId="73" xfId="0" applyNumberFormat="1" applyFont="1" applyFill="1" applyBorder="1" applyProtection="1">
      <protection locked="0"/>
    </xf>
    <xf numFmtId="176" fontId="5" fillId="4" borderId="91" xfId="0" applyNumberFormat="1" applyFont="1" applyFill="1" applyBorder="1" applyProtection="1">
      <protection locked="0"/>
    </xf>
    <xf numFmtId="176" fontId="5" fillId="4" borderId="74" xfId="0" applyNumberFormat="1" applyFont="1" applyFill="1" applyBorder="1" applyProtection="1">
      <protection locked="0"/>
    </xf>
    <xf numFmtId="176" fontId="5" fillId="2" borderId="82" xfId="0" applyNumberFormat="1" applyFont="1" applyFill="1" applyBorder="1" applyProtection="1">
      <protection locked="0"/>
    </xf>
    <xf numFmtId="176" fontId="5" fillId="4" borderId="82" xfId="0" applyNumberFormat="1" applyFont="1" applyFill="1" applyBorder="1" applyProtection="1">
      <protection locked="0"/>
    </xf>
    <xf numFmtId="176" fontId="5" fillId="2" borderId="91" xfId="0" applyNumberFormat="1" applyFont="1" applyFill="1" applyBorder="1" applyProtection="1">
      <protection locked="0"/>
    </xf>
    <xf numFmtId="176" fontId="5" fillId="4" borderId="88" xfId="0" applyNumberFormat="1" applyFont="1" applyFill="1" applyBorder="1" applyProtection="1">
      <protection locked="0"/>
    </xf>
    <xf numFmtId="176" fontId="5" fillId="3" borderId="127" xfId="0" applyNumberFormat="1" applyFont="1" applyFill="1" applyBorder="1" applyProtection="1">
      <protection locked="0"/>
    </xf>
    <xf numFmtId="176" fontId="5" fillId="2" borderId="39" xfId="0" applyNumberFormat="1" applyFont="1" applyFill="1" applyBorder="1" applyProtection="1">
      <protection locked="0"/>
    </xf>
    <xf numFmtId="176" fontId="5" fillId="4" borderId="17" xfId="0" applyNumberFormat="1" applyFont="1" applyFill="1" applyBorder="1" applyProtection="1">
      <protection locked="0"/>
    </xf>
    <xf numFmtId="176" fontId="5" fillId="2" borderId="103" xfId="0" applyNumberFormat="1" applyFont="1" applyFill="1" applyBorder="1" applyAlignment="1" applyProtection="1">
      <alignment shrinkToFit="1"/>
      <protection locked="0"/>
    </xf>
    <xf numFmtId="176" fontId="5" fillId="2" borderId="103" xfId="0" applyNumberFormat="1" applyFont="1" applyFill="1" applyBorder="1" applyProtection="1">
      <protection locked="0"/>
    </xf>
    <xf numFmtId="176" fontId="5" fillId="4" borderId="15" xfId="0" applyNumberFormat="1" applyFont="1" applyFill="1" applyBorder="1" applyProtection="1">
      <protection locked="0"/>
    </xf>
    <xf numFmtId="176" fontId="5" fillId="2" borderId="91" xfId="0" applyNumberFormat="1" applyFont="1" applyFill="1" applyBorder="1" applyAlignment="1" applyProtection="1">
      <alignment shrinkToFit="1"/>
      <protection locked="0"/>
    </xf>
    <xf numFmtId="176" fontId="5" fillId="4" borderId="96" xfId="0" applyNumberFormat="1" applyFont="1" applyFill="1" applyBorder="1" applyProtection="1">
      <protection locked="0"/>
    </xf>
    <xf numFmtId="176" fontId="5" fillId="4" borderId="82" xfId="0" applyNumberFormat="1" applyFont="1" applyFill="1" applyBorder="1" applyAlignment="1" applyProtection="1">
      <alignment shrinkToFit="1"/>
      <protection locked="0"/>
    </xf>
    <xf numFmtId="176" fontId="5" fillId="0" borderId="108" xfId="0" applyNumberFormat="1" applyFont="1" applyFill="1" applyBorder="1" applyAlignment="1" applyProtection="1">
      <alignment shrinkToFit="1"/>
      <protection locked="0"/>
    </xf>
    <xf numFmtId="176" fontId="5" fillId="2" borderId="108" xfId="0" applyNumberFormat="1" applyFont="1" applyFill="1" applyBorder="1" applyProtection="1">
      <protection locked="0"/>
    </xf>
    <xf numFmtId="176" fontId="5" fillId="4" borderId="91" xfId="0" applyNumberFormat="1" applyFont="1" applyFill="1" applyBorder="1" applyAlignment="1" applyProtection="1">
      <alignment shrinkToFit="1"/>
      <protection locked="0"/>
    </xf>
    <xf numFmtId="176" fontId="5" fillId="0" borderId="91" xfId="0" applyNumberFormat="1" applyFont="1" applyFill="1" applyBorder="1" applyAlignment="1" applyProtection="1">
      <alignment shrinkToFit="1"/>
      <protection locked="0"/>
    </xf>
    <xf numFmtId="176" fontId="5" fillId="4" borderId="73" xfId="0" applyNumberFormat="1" applyFont="1" applyFill="1" applyBorder="1" applyAlignment="1" applyProtection="1">
      <alignment shrinkToFit="1"/>
      <protection locked="0"/>
    </xf>
    <xf numFmtId="176" fontId="5" fillId="2" borderId="135" xfId="0" applyNumberFormat="1" applyFont="1" applyFill="1" applyBorder="1" applyAlignment="1" applyProtection="1">
      <alignment shrinkToFit="1"/>
      <protection locked="0"/>
    </xf>
    <xf numFmtId="176" fontId="5" fillId="2" borderId="130" xfId="0" applyNumberFormat="1" applyFont="1" applyFill="1" applyBorder="1" applyAlignment="1" applyProtection="1">
      <alignment shrinkToFit="1"/>
      <protection locked="0"/>
    </xf>
    <xf numFmtId="176" fontId="5" fillId="4" borderId="74" xfId="0" applyNumberFormat="1" applyFont="1" applyFill="1" applyBorder="1" applyAlignment="1" applyProtection="1">
      <alignment shrinkToFit="1"/>
      <protection locked="0"/>
    </xf>
    <xf numFmtId="176" fontId="5" fillId="2" borderId="136" xfId="0" applyNumberFormat="1" applyFont="1" applyFill="1" applyBorder="1" applyAlignment="1" applyProtection="1">
      <alignment shrinkToFit="1"/>
      <protection locked="0"/>
    </xf>
    <xf numFmtId="176" fontId="5" fillId="2" borderId="6" xfId="0" applyNumberFormat="1" applyFont="1" applyFill="1" applyBorder="1" applyAlignment="1" applyProtection="1">
      <alignment shrinkToFit="1"/>
      <protection locked="0"/>
    </xf>
    <xf numFmtId="176" fontId="5" fillId="2" borderId="108" xfId="0" applyNumberFormat="1" applyFont="1" applyFill="1" applyBorder="1" applyAlignment="1" applyProtection="1">
      <alignment shrinkToFit="1"/>
      <protection locked="0"/>
    </xf>
    <xf numFmtId="176" fontId="5" fillId="4" borderId="85" xfId="0" applyNumberFormat="1" applyFont="1" applyFill="1" applyBorder="1" applyProtection="1">
      <protection locked="0"/>
    </xf>
    <xf numFmtId="176" fontId="5" fillId="4" borderId="90" xfId="0" applyNumberFormat="1" applyFont="1" applyFill="1" applyBorder="1" applyAlignment="1" applyProtection="1">
      <alignment shrinkToFit="1"/>
      <protection locked="0"/>
    </xf>
    <xf numFmtId="176" fontId="5" fillId="4" borderId="87" xfId="0" applyNumberFormat="1" applyFont="1" applyFill="1" applyBorder="1" applyAlignment="1" applyProtection="1">
      <alignment shrinkToFit="1"/>
      <protection locked="0"/>
    </xf>
    <xf numFmtId="176" fontId="5" fillId="4" borderId="88" xfId="0" applyNumberFormat="1" applyFont="1" applyFill="1" applyBorder="1" applyAlignment="1" applyProtection="1">
      <alignment shrinkToFit="1"/>
      <protection locked="0"/>
    </xf>
    <xf numFmtId="176" fontId="5" fillId="4" borderId="94" xfId="0" applyNumberFormat="1" applyFont="1" applyFill="1" applyBorder="1" applyAlignment="1" applyProtection="1">
      <alignment shrinkToFit="1"/>
      <protection locked="0"/>
    </xf>
    <xf numFmtId="176" fontId="5" fillId="4" borderId="85" xfId="0" applyNumberFormat="1" applyFont="1" applyFill="1" applyBorder="1" applyAlignment="1" applyProtection="1">
      <alignment shrinkToFit="1"/>
      <protection locked="0"/>
    </xf>
    <xf numFmtId="176" fontId="5" fillId="4" borderId="115" xfId="0" applyNumberFormat="1" applyFont="1" applyFill="1" applyBorder="1" applyAlignment="1" applyProtection="1">
      <alignment shrinkToFit="1"/>
      <protection locked="0"/>
    </xf>
    <xf numFmtId="176" fontId="5" fillId="4" borderId="90" xfId="0" applyNumberFormat="1" applyFont="1" applyFill="1" applyBorder="1" applyProtection="1">
      <protection locked="0"/>
    </xf>
    <xf numFmtId="176" fontId="5" fillId="4" borderId="87" xfId="0" applyNumberFormat="1" applyFont="1" applyFill="1" applyBorder="1" applyProtection="1">
      <protection locked="0"/>
    </xf>
    <xf numFmtId="176" fontId="5" fillId="4" borderId="94" xfId="0" applyNumberFormat="1" applyFont="1" applyFill="1" applyBorder="1" applyProtection="1">
      <protection locked="0"/>
    </xf>
    <xf numFmtId="176" fontId="5" fillId="4" borderId="115" xfId="0" applyNumberFormat="1" applyFont="1" applyFill="1" applyBorder="1" applyProtection="1">
      <protection locked="0"/>
    </xf>
    <xf numFmtId="176" fontId="5" fillId="6" borderId="138" xfId="0" applyNumberFormat="1" applyFont="1" applyFill="1" applyBorder="1" applyProtection="1">
      <protection locked="0"/>
    </xf>
    <xf numFmtId="176" fontId="5" fillId="3" borderId="45" xfId="0" applyNumberFormat="1" applyFont="1" applyFill="1" applyBorder="1" applyProtection="1">
      <protection locked="0"/>
    </xf>
    <xf numFmtId="176" fontId="5" fillId="2" borderId="137" xfId="0" applyNumberFormat="1" applyFont="1" applyFill="1" applyBorder="1" applyAlignment="1" applyProtection="1">
      <alignment shrinkToFit="1"/>
      <protection locked="0"/>
    </xf>
    <xf numFmtId="176" fontId="5" fillId="4" borderId="39" xfId="0" applyNumberFormat="1" applyFont="1" applyFill="1" applyBorder="1" applyAlignment="1" applyProtection="1">
      <alignment shrinkToFit="1"/>
      <protection locked="0"/>
    </xf>
    <xf numFmtId="176" fontId="5" fillId="2" borderId="41" xfId="0" applyNumberFormat="1" applyFont="1" applyFill="1" applyBorder="1" applyAlignment="1" applyProtection="1">
      <alignment shrinkToFit="1"/>
      <protection locked="0"/>
    </xf>
    <xf numFmtId="176" fontId="5" fillId="4" borderId="138" xfId="0" applyNumberFormat="1" applyFont="1" applyFill="1" applyBorder="1" applyAlignment="1" applyProtection="1">
      <alignment shrinkToFit="1"/>
      <protection locked="0"/>
    </xf>
    <xf numFmtId="176" fontId="5" fillId="4" borderId="39" xfId="0" applyNumberFormat="1" applyFont="1" applyFill="1" applyBorder="1" applyProtection="1">
      <protection locked="0"/>
    </xf>
    <xf numFmtId="176" fontId="5" fillId="2" borderId="41" xfId="0" applyNumberFormat="1" applyFont="1" applyFill="1" applyBorder="1" applyProtection="1">
      <protection locked="0"/>
    </xf>
    <xf numFmtId="176" fontId="5" fillId="4" borderId="139" xfId="0" applyNumberFormat="1" applyFont="1" applyFill="1" applyBorder="1" applyProtection="1">
      <protection locked="0"/>
    </xf>
    <xf numFmtId="176" fontId="5" fillId="4" borderId="138" xfId="0" applyNumberFormat="1" applyFont="1" applyFill="1" applyBorder="1" applyProtection="1">
      <protection locked="0"/>
    </xf>
    <xf numFmtId="176" fontId="5" fillId="2" borderId="131" xfId="0" applyNumberFormat="1" applyFont="1" applyFill="1" applyBorder="1" applyAlignment="1" applyProtection="1">
      <alignment shrinkToFit="1"/>
      <protection locked="0"/>
    </xf>
    <xf numFmtId="176" fontId="5" fillId="2" borderId="140" xfId="0" applyNumberFormat="1" applyFont="1" applyFill="1" applyBorder="1" applyAlignment="1" applyProtection="1">
      <alignment shrinkToFit="1"/>
      <protection locked="0"/>
    </xf>
    <xf numFmtId="176" fontId="5" fillId="2" borderId="7" xfId="0" applyNumberFormat="1" applyFont="1" applyFill="1" applyBorder="1" applyAlignment="1" applyProtection="1">
      <alignment shrinkToFit="1"/>
      <protection locked="0"/>
    </xf>
    <xf numFmtId="176" fontId="5" fillId="4" borderId="71" xfId="0" applyNumberFormat="1" applyFont="1" applyFill="1" applyBorder="1" applyAlignment="1" applyProtection="1">
      <alignment shrinkToFit="1"/>
      <protection locked="0"/>
    </xf>
    <xf numFmtId="176" fontId="5" fillId="2" borderId="83" xfId="0" applyNumberFormat="1" applyFont="1" applyFill="1" applyBorder="1" applyAlignment="1" applyProtection="1">
      <alignment shrinkToFit="1"/>
      <protection locked="0"/>
    </xf>
    <xf numFmtId="176" fontId="5" fillId="4" borderId="84" xfId="0" applyNumberFormat="1" applyFont="1" applyFill="1" applyBorder="1" applyAlignment="1" applyProtection="1">
      <alignment shrinkToFit="1"/>
      <protection locked="0"/>
    </xf>
    <xf numFmtId="176" fontId="5" fillId="2" borderId="71" xfId="0" applyNumberFormat="1" applyFont="1" applyFill="1" applyBorder="1" applyProtection="1">
      <protection locked="0"/>
    </xf>
    <xf numFmtId="176" fontId="5" fillId="4" borderId="71" xfId="0" applyNumberFormat="1" applyFont="1" applyFill="1" applyBorder="1" applyProtection="1">
      <protection locked="0"/>
    </xf>
    <xf numFmtId="176" fontId="5" fillId="2" borderId="83" xfId="0" applyNumberFormat="1" applyFont="1" applyFill="1" applyBorder="1" applyProtection="1">
      <protection locked="0"/>
    </xf>
    <xf numFmtId="176" fontId="5" fillId="4" borderId="95" xfId="0" applyNumberFormat="1" applyFont="1" applyFill="1" applyBorder="1" applyProtection="1">
      <protection locked="0"/>
    </xf>
    <xf numFmtId="176" fontId="5" fillId="3" borderId="78" xfId="0" applyNumberFormat="1" applyFont="1" applyFill="1" applyBorder="1" applyProtection="1">
      <protection locked="0"/>
    </xf>
    <xf numFmtId="176" fontId="5" fillId="4" borderId="84" xfId="0" applyNumberFormat="1" applyFont="1" applyFill="1" applyBorder="1" applyProtection="1">
      <protection locked="0"/>
    </xf>
    <xf numFmtId="176" fontId="5" fillId="3" borderId="89" xfId="0" applyNumberFormat="1" applyFont="1" applyFill="1" applyBorder="1" applyProtection="1">
      <protection locked="0"/>
    </xf>
    <xf numFmtId="176" fontId="5" fillId="2" borderId="141" xfId="0" applyNumberFormat="1" applyFont="1" applyFill="1" applyBorder="1" applyAlignment="1" applyProtection="1">
      <alignment shrinkToFit="1"/>
    </xf>
    <xf numFmtId="176" fontId="5" fillId="2" borderId="72" xfId="0" applyNumberFormat="1" applyFont="1" applyFill="1" applyBorder="1" applyAlignment="1" applyProtection="1">
      <alignment shrinkToFit="1"/>
    </xf>
    <xf numFmtId="176" fontId="5" fillId="6" borderId="92" xfId="0" applyNumberFormat="1" applyFont="1" applyFill="1" applyBorder="1" applyAlignment="1" applyProtection="1">
      <alignment shrinkToFit="1"/>
    </xf>
    <xf numFmtId="176" fontId="5" fillId="3" borderId="69" xfId="0" applyNumberFormat="1" applyFont="1" applyFill="1" applyBorder="1" applyProtection="1">
      <protection locked="0"/>
    </xf>
    <xf numFmtId="176" fontId="5" fillId="2" borderId="72" xfId="0" applyNumberFormat="1" applyFont="1" applyFill="1" applyBorder="1" applyProtection="1">
      <protection locked="0"/>
    </xf>
    <xf numFmtId="176" fontId="5" fillId="3" borderId="133" xfId="0" applyNumberFormat="1" applyFont="1" applyFill="1" applyBorder="1" applyProtection="1">
      <protection locked="0"/>
    </xf>
    <xf numFmtId="176" fontId="5" fillId="6" borderId="87" xfId="0" applyNumberFormat="1" applyFont="1" applyFill="1" applyBorder="1" applyProtection="1">
      <protection locked="0"/>
    </xf>
    <xf numFmtId="176" fontId="5" fillId="2" borderId="142" xfId="0" applyNumberFormat="1" applyFont="1" applyFill="1" applyBorder="1" applyAlignment="1" applyProtection="1">
      <alignment shrinkToFit="1"/>
      <protection locked="0"/>
    </xf>
    <xf numFmtId="176" fontId="5" fillId="0" borderId="40" xfId="0" applyNumberFormat="1" applyFont="1" applyFill="1" applyBorder="1" applyAlignment="1" applyProtection="1">
      <alignment shrinkToFit="1"/>
      <protection locked="0"/>
    </xf>
    <xf numFmtId="176" fontId="5" fillId="4" borderId="86" xfId="0" applyNumberFormat="1" applyFont="1" applyFill="1" applyBorder="1" applyAlignment="1" applyProtection="1">
      <alignment shrinkToFit="1"/>
      <protection locked="0"/>
    </xf>
    <xf numFmtId="176" fontId="5" fillId="4" borderId="72" xfId="0" applyNumberFormat="1" applyFont="1" applyFill="1" applyBorder="1" applyProtection="1">
      <protection locked="0"/>
    </xf>
    <xf numFmtId="176" fontId="5" fillId="2" borderId="129" xfId="0" applyNumberFormat="1" applyFont="1" applyFill="1" applyBorder="1" applyProtection="1">
      <protection locked="0"/>
    </xf>
    <xf numFmtId="176" fontId="5" fillId="4" borderId="143" xfId="0" applyNumberFormat="1" applyFont="1" applyFill="1" applyBorder="1" applyProtection="1">
      <protection locked="0"/>
    </xf>
    <xf numFmtId="176" fontId="5" fillId="4" borderId="92" xfId="0" applyNumberFormat="1" applyFont="1" applyFill="1" applyBorder="1" applyProtection="1">
      <protection locked="0"/>
    </xf>
    <xf numFmtId="176" fontId="5" fillId="2" borderId="141" xfId="0" applyNumberFormat="1" applyFont="1" applyFill="1" applyBorder="1" applyAlignment="1" applyProtection="1">
      <alignment shrinkToFit="1"/>
      <protection locked="0"/>
    </xf>
    <xf numFmtId="176" fontId="5" fillId="4" borderId="72" xfId="0" applyNumberFormat="1" applyFont="1" applyFill="1" applyBorder="1" applyAlignment="1" applyProtection="1">
      <alignment shrinkToFit="1"/>
      <protection locked="0"/>
    </xf>
    <xf numFmtId="176" fontId="5" fillId="2" borderId="129" xfId="0" applyNumberFormat="1" applyFont="1" applyFill="1" applyBorder="1" applyAlignment="1" applyProtection="1">
      <alignment shrinkToFit="1"/>
      <protection locked="0"/>
    </xf>
    <xf numFmtId="176" fontId="5" fillId="4" borderId="92" xfId="0" applyNumberFormat="1" applyFont="1" applyFill="1" applyBorder="1" applyAlignment="1" applyProtection="1">
      <alignment shrinkToFit="1"/>
      <protection locked="0"/>
    </xf>
    <xf numFmtId="176" fontId="5" fillId="4" borderId="38" xfId="0" applyNumberFormat="1" applyFont="1" applyFill="1" applyBorder="1" applyAlignment="1" applyProtection="1">
      <alignment shrinkToFit="1"/>
      <protection locked="0"/>
    </xf>
    <xf numFmtId="176" fontId="5" fillId="2" borderId="40" xfId="0" applyNumberFormat="1" applyFont="1" applyFill="1" applyBorder="1" applyAlignment="1" applyProtection="1">
      <alignment shrinkToFit="1"/>
      <protection locked="0"/>
    </xf>
    <xf numFmtId="176" fontId="5" fillId="2" borderId="38" xfId="0" applyNumberFormat="1" applyFont="1" applyFill="1" applyBorder="1" applyProtection="1">
      <protection locked="0"/>
    </xf>
    <xf numFmtId="176" fontId="5" fillId="4" borderId="38" xfId="0" applyNumberFormat="1" applyFont="1" applyFill="1" applyBorder="1" applyProtection="1">
      <protection locked="0"/>
    </xf>
    <xf numFmtId="176" fontId="5" fillId="2" borderId="40" xfId="0" applyNumberFormat="1" applyFont="1" applyFill="1" applyBorder="1" applyProtection="1">
      <protection locked="0"/>
    </xf>
    <xf numFmtId="176" fontId="5" fillId="4" borderId="16" xfId="0" applyNumberFormat="1" applyFont="1" applyFill="1" applyBorder="1" applyProtection="1">
      <protection locked="0"/>
    </xf>
    <xf numFmtId="176" fontId="5" fillId="4" borderId="86" xfId="0" applyNumberFormat="1" applyFont="1" applyFill="1" applyBorder="1" applyProtection="1">
      <protection locked="0"/>
    </xf>
    <xf numFmtId="49" fontId="5" fillId="2" borderId="142" xfId="0" applyNumberFormat="1" applyFont="1" applyFill="1" applyBorder="1" applyAlignment="1" applyProtection="1">
      <alignment horizontal="right" shrinkToFit="1"/>
      <protection locked="0"/>
    </xf>
    <xf numFmtId="49" fontId="5" fillId="4" borderId="38" xfId="0" applyNumberFormat="1" applyFont="1" applyFill="1" applyBorder="1" applyAlignment="1" applyProtection="1">
      <alignment horizontal="right" shrinkToFit="1"/>
      <protection locked="0"/>
    </xf>
    <xf numFmtId="176" fontId="5" fillId="3" borderId="67" xfId="0" applyNumberFormat="1" applyFont="1" applyFill="1" applyBorder="1" applyProtection="1">
      <protection locked="0"/>
    </xf>
    <xf numFmtId="176" fontId="5" fillId="3" borderId="70" xfId="0" applyNumberFormat="1" applyFont="1" applyFill="1" applyBorder="1" applyProtection="1">
      <protection locked="0"/>
    </xf>
    <xf numFmtId="176" fontId="5" fillId="3" borderId="76" xfId="0" applyNumberFormat="1" applyFont="1" applyFill="1" applyBorder="1" applyProtection="1">
      <protection locked="0"/>
    </xf>
    <xf numFmtId="176" fontId="5" fillId="3" borderId="59" xfId="0" applyNumberFormat="1" applyFont="1" applyFill="1" applyBorder="1" applyProtection="1">
      <protection locked="0"/>
    </xf>
    <xf numFmtId="176" fontId="5" fillId="3" borderId="68" xfId="0" applyNumberFormat="1" applyFont="1" applyFill="1" applyBorder="1" applyProtection="1">
      <protection locked="0"/>
    </xf>
    <xf numFmtId="49" fontId="10" fillId="2" borderId="35" xfId="0" applyNumberFormat="1" applyFont="1" applyFill="1" applyBorder="1" applyAlignment="1" applyProtection="1">
      <alignment horizontal="right" vertical="center"/>
    </xf>
    <xf numFmtId="0" fontId="1" fillId="0" borderId="37" xfId="0" applyFont="1" applyFill="1" applyBorder="1" applyAlignment="1">
      <alignment horizontal="right" vertical="center"/>
    </xf>
    <xf numFmtId="49" fontId="1" fillId="7" borderId="35" xfId="0" applyNumberFormat="1" applyFont="1" applyFill="1" applyBorder="1" applyAlignment="1" applyProtection="1">
      <alignment horizontal="right" vertical="center"/>
    </xf>
    <xf numFmtId="0" fontId="1" fillId="7" borderId="82" xfId="0" applyFont="1" applyFill="1" applyBorder="1" applyAlignment="1">
      <alignment horizontal="right" vertical="center"/>
    </xf>
    <xf numFmtId="49" fontId="1" fillId="7" borderId="36" xfId="0" applyNumberFormat="1" applyFont="1" applyFill="1" applyBorder="1" applyAlignment="1">
      <alignment horizontal="right" vertical="center"/>
    </xf>
    <xf numFmtId="49" fontId="1" fillId="7" borderId="37" xfId="0" applyNumberFormat="1" applyFont="1" applyFill="1" applyBorder="1" applyAlignment="1">
      <alignment horizontal="right" vertical="center"/>
    </xf>
    <xf numFmtId="49" fontId="1" fillId="7" borderId="8" xfId="0" applyNumberFormat="1" applyFont="1" applyFill="1" applyBorder="1" applyAlignment="1" applyProtection="1">
      <alignment horizontal="center" vertical="top"/>
    </xf>
    <xf numFmtId="0" fontId="1" fillId="7" borderId="8" xfId="0" applyFont="1" applyFill="1" applyBorder="1" applyAlignment="1">
      <alignment vertical="top"/>
    </xf>
    <xf numFmtId="0" fontId="1" fillId="7" borderId="0" xfId="0" applyFont="1" applyFill="1" applyProtection="1"/>
    <xf numFmtId="0" fontId="1" fillId="7" borderId="0" xfId="0" applyFont="1" applyFill="1" applyBorder="1" applyProtection="1"/>
    <xf numFmtId="0" fontId="1" fillId="7" borderId="0" xfId="0" applyFont="1" applyFill="1"/>
    <xf numFmtId="177" fontId="1" fillId="7" borderId="0" xfId="0" applyNumberFormat="1" applyFont="1" applyFill="1"/>
    <xf numFmtId="176" fontId="5" fillId="3" borderId="125" xfId="0" applyNumberFormat="1" applyFont="1" applyFill="1" applyBorder="1" applyProtection="1">
      <protection locked="0"/>
    </xf>
    <xf numFmtId="176" fontId="5" fillId="3" borderId="126" xfId="0" applyNumberFormat="1" applyFont="1" applyFill="1" applyBorder="1" applyProtection="1">
      <protection locked="0"/>
    </xf>
    <xf numFmtId="0" fontId="1" fillId="0" borderId="0" xfId="0" applyFont="1" applyBorder="1"/>
    <xf numFmtId="0" fontId="1" fillId="7" borderId="79" xfId="0" applyFont="1" applyFill="1" applyBorder="1" applyAlignment="1">
      <alignment vertical="top"/>
    </xf>
    <xf numFmtId="0" fontId="5" fillId="2" borderId="17" xfId="0" applyFont="1" applyFill="1" applyBorder="1"/>
    <xf numFmtId="0" fontId="5" fillId="2" borderId="16" xfId="0" applyFont="1" applyFill="1" applyBorder="1"/>
    <xf numFmtId="0" fontId="5" fillId="2" borderId="15" xfId="0" applyFont="1" applyFill="1" applyBorder="1"/>
    <xf numFmtId="0" fontId="5" fillId="2" borderId="14" xfId="0" applyFont="1" applyFill="1" applyBorder="1"/>
    <xf numFmtId="0" fontId="5" fillId="2" borderId="12" xfId="0" applyFont="1" applyFill="1" applyBorder="1"/>
    <xf numFmtId="0" fontId="5" fillId="2" borderId="11" xfId="0" applyFont="1" applyFill="1" applyBorder="1"/>
    <xf numFmtId="0" fontId="5" fillId="2" borderId="9" xfId="0" applyFont="1" applyFill="1" applyBorder="1"/>
    <xf numFmtId="0" fontId="5" fillId="0" borderId="0" xfId="0" applyFont="1"/>
    <xf numFmtId="176" fontId="5" fillId="3" borderId="30" xfId="0" applyNumberFormat="1" applyFont="1" applyFill="1" applyBorder="1" applyProtection="1">
      <protection locked="0"/>
    </xf>
    <xf numFmtId="176" fontId="5" fillId="2" borderId="83" xfId="0" applyNumberFormat="1" applyFont="1" applyFill="1" applyBorder="1" applyAlignment="1" applyProtection="1">
      <alignment shrinkToFit="1"/>
    </xf>
    <xf numFmtId="176" fontId="5" fillId="2" borderId="129" xfId="0" applyNumberFormat="1" applyFont="1" applyFill="1" applyBorder="1" applyAlignment="1" applyProtection="1">
      <alignment shrinkToFit="1"/>
    </xf>
    <xf numFmtId="176" fontId="5" fillId="7" borderId="18" xfId="0" applyNumberFormat="1" applyFont="1" applyFill="1" applyBorder="1" applyProtection="1">
      <protection locked="0"/>
    </xf>
    <xf numFmtId="176" fontId="5" fillId="7" borderId="39" xfId="0" applyNumberFormat="1" applyFont="1" applyFill="1" applyBorder="1" applyProtection="1">
      <protection locked="0"/>
    </xf>
    <xf numFmtId="176" fontId="5" fillId="7" borderId="72" xfId="0" applyNumberFormat="1" applyFont="1" applyFill="1" applyBorder="1" applyProtection="1">
      <protection locked="0"/>
    </xf>
    <xf numFmtId="176" fontId="5" fillId="7" borderId="73" xfId="0" applyNumberFormat="1" applyFont="1" applyFill="1" applyBorder="1" applyProtection="1">
      <protection locked="0"/>
    </xf>
    <xf numFmtId="176" fontId="5" fillId="7" borderId="71" xfId="0" applyNumberFormat="1" applyFont="1" applyFill="1" applyBorder="1" applyProtection="1">
      <protection locked="0"/>
    </xf>
    <xf numFmtId="176" fontId="5" fillId="7" borderId="38" xfId="0" applyNumberFormat="1" applyFont="1" applyFill="1" applyBorder="1" applyProtection="1">
      <protection locked="0"/>
    </xf>
    <xf numFmtId="176" fontId="5" fillId="7" borderId="19" xfId="0" applyNumberFormat="1" applyFont="1" applyFill="1" applyBorder="1" applyProtection="1">
      <protection locked="0"/>
    </xf>
    <xf numFmtId="176" fontId="5" fillId="7" borderId="74" xfId="0" applyNumberFormat="1" applyFont="1" applyFill="1" applyBorder="1" applyProtection="1">
      <protection locked="0"/>
    </xf>
    <xf numFmtId="176" fontId="5" fillId="7" borderId="82" xfId="0" applyNumberFormat="1" applyFont="1" applyFill="1" applyBorder="1" applyProtection="1">
      <protection locked="0"/>
    </xf>
    <xf numFmtId="0" fontId="7" fillId="7" borderId="0" xfId="0" applyFont="1" applyFill="1"/>
    <xf numFmtId="176" fontId="5" fillId="3" borderId="60" xfId="0" applyNumberFormat="1" applyFont="1" applyFill="1" applyBorder="1" applyProtection="1">
      <protection locked="0"/>
    </xf>
    <xf numFmtId="0" fontId="7" fillId="6" borderId="0" xfId="0" applyFont="1" applyFill="1"/>
    <xf numFmtId="0" fontId="7" fillId="8" borderId="0" xfId="0" applyFont="1" applyFill="1"/>
    <xf numFmtId="176" fontId="5" fillId="6" borderId="24" xfId="0" applyNumberFormat="1" applyFont="1" applyFill="1" applyBorder="1" applyProtection="1">
      <protection locked="0"/>
    </xf>
    <xf numFmtId="176" fontId="5" fillId="6" borderId="22" xfId="0" applyNumberFormat="1" applyFont="1" applyFill="1" applyBorder="1" applyProtection="1">
      <protection locked="0"/>
    </xf>
    <xf numFmtId="176" fontId="5" fillId="6" borderId="41" xfId="0" applyNumberFormat="1" applyFont="1" applyFill="1" applyBorder="1" applyProtection="1">
      <protection locked="0"/>
    </xf>
    <xf numFmtId="176" fontId="5" fillId="6" borderId="129" xfId="0" applyNumberFormat="1" applyFont="1" applyFill="1" applyBorder="1" applyProtection="1">
      <protection locked="0"/>
    </xf>
    <xf numFmtId="176" fontId="5" fillId="6" borderId="103" xfId="0" applyNumberFormat="1" applyFont="1" applyFill="1" applyBorder="1" applyProtection="1">
      <protection locked="0"/>
    </xf>
    <xf numFmtId="176" fontId="5" fillId="6" borderId="83" xfId="0" applyNumberFormat="1" applyFont="1" applyFill="1" applyBorder="1" applyProtection="1">
      <protection locked="0"/>
    </xf>
    <xf numFmtId="176" fontId="5" fillId="6" borderId="129" xfId="0" applyNumberFormat="1" applyFont="1" applyFill="1" applyBorder="1" applyAlignment="1" applyProtection="1">
      <alignment shrinkToFit="1"/>
    </xf>
    <xf numFmtId="176" fontId="5" fillId="6" borderId="61" xfId="0" applyNumberFormat="1" applyFont="1" applyFill="1" applyBorder="1" applyAlignment="1" applyProtection="1">
      <alignment shrinkToFit="1"/>
    </xf>
    <xf numFmtId="176" fontId="5" fillId="6" borderId="23" xfId="0" applyNumberFormat="1" applyFont="1" applyFill="1" applyBorder="1" applyAlignment="1" applyProtection="1">
      <alignment shrinkToFit="1"/>
    </xf>
    <xf numFmtId="176" fontId="5" fillId="6" borderId="83" xfId="0" applyNumberFormat="1" applyFont="1" applyFill="1" applyBorder="1" applyAlignment="1" applyProtection="1">
      <alignment shrinkToFit="1"/>
    </xf>
    <xf numFmtId="176" fontId="5" fillId="2" borderId="23" xfId="0" applyNumberFormat="1" applyFont="1" applyFill="1" applyBorder="1" applyAlignment="1" applyProtection="1">
      <alignment shrinkToFit="1"/>
    </xf>
    <xf numFmtId="176" fontId="5" fillId="6" borderId="84" xfId="0" applyNumberFormat="1" applyFont="1" applyFill="1" applyBorder="1" applyAlignment="1" applyProtection="1">
      <alignment shrinkToFit="1"/>
    </xf>
    <xf numFmtId="176" fontId="5" fillId="6" borderId="87" xfId="0" applyNumberFormat="1" applyFont="1" applyFill="1" applyBorder="1" applyAlignment="1" applyProtection="1">
      <alignment shrinkToFit="1"/>
    </xf>
    <xf numFmtId="176" fontId="5" fillId="2" borderId="135" xfId="0" applyNumberFormat="1" applyFont="1" applyFill="1" applyBorder="1" applyAlignment="1" applyProtection="1">
      <alignment shrinkToFit="1"/>
    </xf>
    <xf numFmtId="176" fontId="5" fillId="3" borderId="160" xfId="0" applyNumberFormat="1" applyFont="1" applyFill="1" applyBorder="1" applyProtection="1">
      <protection locked="0"/>
    </xf>
    <xf numFmtId="176" fontId="5" fillId="3" borderId="43" xfId="0" applyNumberFormat="1" applyFont="1" applyFill="1" applyBorder="1" applyProtection="1">
      <protection locked="0"/>
    </xf>
    <xf numFmtId="176" fontId="5" fillId="7" borderId="83" xfId="0" applyNumberFormat="1" applyFont="1" applyFill="1" applyBorder="1" applyAlignment="1" applyProtection="1">
      <alignment shrinkToFit="1"/>
    </xf>
    <xf numFmtId="176" fontId="5" fillId="7" borderId="23" xfId="0" applyNumberFormat="1" applyFont="1" applyFill="1" applyBorder="1" applyAlignment="1" applyProtection="1">
      <alignment shrinkToFit="1"/>
    </xf>
    <xf numFmtId="176" fontId="5" fillId="7" borderId="129" xfId="0" applyNumberFormat="1" applyFont="1" applyFill="1" applyBorder="1" applyAlignment="1" applyProtection="1">
      <alignment shrinkToFit="1"/>
    </xf>
    <xf numFmtId="176" fontId="5" fillId="7" borderId="61" xfId="0" applyNumberFormat="1" applyFont="1" applyFill="1" applyBorder="1" applyAlignment="1" applyProtection="1">
      <alignment shrinkToFit="1"/>
    </xf>
    <xf numFmtId="176" fontId="5" fillId="7" borderId="131" xfId="0" applyNumberFormat="1" applyFont="1" applyFill="1" applyBorder="1" applyAlignment="1" applyProtection="1">
      <alignment shrinkToFit="1"/>
    </xf>
    <xf numFmtId="176" fontId="5" fillId="7" borderId="135" xfId="0" applyNumberFormat="1" applyFont="1" applyFill="1" applyBorder="1" applyAlignment="1" applyProtection="1">
      <alignment shrinkToFit="1"/>
    </xf>
    <xf numFmtId="176" fontId="5" fillId="7" borderId="141" xfId="0" applyNumberFormat="1" applyFont="1" applyFill="1" applyBorder="1" applyAlignment="1" applyProtection="1">
      <alignment shrinkToFit="1"/>
    </xf>
    <xf numFmtId="176" fontId="5" fillId="7" borderId="149" xfId="0" applyNumberFormat="1" applyFont="1" applyFill="1" applyBorder="1" applyAlignment="1" applyProtection="1">
      <alignment shrinkToFit="1"/>
    </xf>
    <xf numFmtId="176" fontId="5" fillId="6" borderId="97" xfId="0" applyNumberFormat="1" applyFont="1" applyFill="1" applyBorder="1" applyAlignment="1" applyProtection="1">
      <alignment shrinkToFit="1"/>
    </xf>
    <xf numFmtId="176" fontId="5" fillId="6" borderId="56" xfId="0" applyNumberFormat="1" applyFont="1" applyFill="1" applyBorder="1" applyAlignment="1" applyProtection="1">
      <alignment shrinkToFit="1"/>
    </xf>
    <xf numFmtId="176" fontId="5" fillId="6" borderId="161" xfId="0" applyNumberFormat="1" applyFont="1" applyFill="1" applyBorder="1" applyAlignment="1" applyProtection="1">
      <alignment shrinkToFit="1"/>
    </xf>
    <xf numFmtId="176" fontId="5" fillId="6" borderId="162" xfId="0" applyNumberFormat="1" applyFont="1" applyFill="1" applyBorder="1" applyAlignment="1" applyProtection="1">
      <alignment shrinkToFit="1"/>
    </xf>
    <xf numFmtId="176" fontId="5" fillId="7" borderId="71" xfId="0" applyNumberFormat="1" applyFont="1" applyFill="1" applyBorder="1" applyAlignment="1" applyProtection="1">
      <alignment shrinkToFit="1"/>
    </xf>
    <xf numFmtId="176" fontId="5" fillId="7" borderId="19" xfId="0" applyNumberFormat="1" applyFont="1" applyFill="1" applyBorder="1" applyAlignment="1" applyProtection="1">
      <alignment shrinkToFit="1"/>
    </xf>
    <xf numFmtId="176" fontId="5" fillId="7" borderId="72" xfId="0" applyNumberFormat="1" applyFont="1" applyFill="1" applyBorder="1" applyAlignment="1" applyProtection="1">
      <alignment shrinkToFit="1"/>
    </xf>
    <xf numFmtId="176" fontId="5" fillId="7" borderId="53" xfId="0" applyNumberFormat="1" applyFont="1" applyFill="1" applyBorder="1" applyAlignment="1" applyProtection="1">
      <alignment shrinkToFit="1"/>
    </xf>
    <xf numFmtId="176" fontId="5" fillId="3" borderId="163" xfId="0" applyNumberFormat="1" applyFont="1" applyFill="1" applyBorder="1" applyProtection="1">
      <protection locked="0"/>
    </xf>
    <xf numFmtId="176" fontId="5" fillId="3" borderId="164" xfId="0" applyNumberFormat="1" applyFont="1" applyFill="1" applyBorder="1" applyProtection="1">
      <protection locked="0"/>
    </xf>
    <xf numFmtId="176" fontId="5" fillId="3" borderId="166" xfId="0" applyNumberFormat="1" applyFont="1" applyFill="1" applyBorder="1" applyProtection="1">
      <protection locked="0"/>
    </xf>
    <xf numFmtId="176" fontId="5" fillId="3" borderId="168" xfId="0" applyNumberFormat="1" applyFont="1" applyFill="1" applyBorder="1" applyProtection="1">
      <protection locked="0"/>
    </xf>
    <xf numFmtId="176" fontId="5" fillId="3" borderId="170" xfId="0" applyNumberFormat="1" applyFont="1" applyFill="1" applyBorder="1" applyProtection="1">
      <protection locked="0"/>
    </xf>
    <xf numFmtId="176" fontId="5" fillId="3" borderId="171" xfId="0" applyNumberFormat="1" applyFont="1" applyFill="1" applyBorder="1" applyProtection="1">
      <protection locked="0"/>
    </xf>
    <xf numFmtId="176" fontId="5" fillId="3" borderId="178" xfId="0" applyNumberFormat="1" applyFont="1" applyFill="1" applyBorder="1" applyProtection="1">
      <protection locked="0"/>
    </xf>
    <xf numFmtId="176" fontId="1" fillId="3" borderId="180" xfId="0" applyNumberFormat="1" applyFont="1" applyFill="1" applyBorder="1" applyAlignment="1" applyProtection="1">
      <alignment shrinkToFit="1"/>
      <protection locked="0"/>
    </xf>
    <xf numFmtId="176" fontId="1" fillId="3" borderId="165" xfId="0" applyNumberFormat="1" applyFont="1" applyFill="1" applyBorder="1" applyAlignment="1" applyProtection="1">
      <alignment shrinkToFit="1"/>
      <protection locked="0"/>
    </xf>
    <xf numFmtId="176" fontId="1" fillId="3" borderId="181" xfId="0" applyNumberFormat="1" applyFont="1" applyFill="1" applyBorder="1" applyAlignment="1" applyProtection="1">
      <alignment shrinkToFit="1"/>
      <protection locked="0"/>
    </xf>
    <xf numFmtId="176" fontId="1" fillId="3" borderId="167" xfId="0" applyNumberFormat="1" applyFont="1" applyFill="1" applyBorder="1" applyAlignment="1" applyProtection="1">
      <alignment shrinkToFit="1"/>
      <protection locked="0"/>
    </xf>
    <xf numFmtId="176" fontId="1" fillId="3" borderId="182" xfId="0" applyNumberFormat="1" applyFont="1" applyFill="1" applyBorder="1" applyAlignment="1" applyProtection="1">
      <alignment shrinkToFit="1"/>
      <protection locked="0"/>
    </xf>
    <xf numFmtId="176" fontId="1" fillId="3" borderId="169" xfId="0" applyNumberFormat="1" applyFont="1" applyFill="1" applyBorder="1" applyAlignment="1" applyProtection="1">
      <alignment shrinkToFit="1"/>
      <protection locked="0"/>
    </xf>
    <xf numFmtId="176" fontId="1" fillId="3" borderId="183" xfId="0" applyNumberFormat="1" applyFont="1" applyFill="1" applyBorder="1" applyAlignment="1" applyProtection="1">
      <alignment shrinkToFit="1"/>
      <protection locked="0"/>
    </xf>
    <xf numFmtId="176" fontId="1" fillId="3" borderId="184" xfId="0" applyNumberFormat="1" applyFont="1" applyFill="1" applyBorder="1" applyAlignment="1" applyProtection="1">
      <alignment shrinkToFit="1"/>
      <protection locked="0"/>
    </xf>
    <xf numFmtId="176" fontId="1" fillId="3" borderId="172" xfId="0" applyNumberFormat="1" applyFont="1" applyFill="1" applyBorder="1" applyAlignment="1" applyProtection="1">
      <alignment shrinkToFit="1"/>
      <protection locked="0"/>
    </xf>
    <xf numFmtId="176" fontId="1" fillId="3" borderId="173" xfId="0" applyNumberFormat="1" applyFont="1" applyFill="1" applyBorder="1" applyAlignment="1" applyProtection="1">
      <alignment shrinkToFit="1"/>
      <protection locked="0"/>
    </xf>
    <xf numFmtId="176" fontId="1" fillId="3" borderId="185" xfId="0" applyNumberFormat="1" applyFont="1" applyFill="1" applyBorder="1" applyAlignment="1" applyProtection="1">
      <alignment shrinkToFit="1"/>
      <protection locked="0"/>
    </xf>
    <xf numFmtId="176" fontId="1" fillId="3" borderId="179" xfId="0" applyNumberFormat="1" applyFont="1" applyFill="1" applyBorder="1" applyAlignment="1" applyProtection="1">
      <alignment shrinkToFit="1"/>
      <protection locked="0"/>
    </xf>
    <xf numFmtId="176" fontId="1" fillId="0" borderId="78" xfId="0" applyNumberFormat="1" applyFont="1" applyFill="1" applyBorder="1" applyProtection="1">
      <protection locked="0"/>
    </xf>
    <xf numFmtId="176" fontId="1" fillId="6" borderId="160" xfId="0" applyNumberFormat="1" applyFont="1" applyFill="1" applyBorder="1" applyProtection="1">
      <protection locked="0"/>
    </xf>
    <xf numFmtId="176" fontId="1" fillId="6" borderId="43" xfId="0" applyNumberFormat="1" applyFont="1" applyFill="1" applyBorder="1" applyProtection="1">
      <protection locked="0"/>
    </xf>
    <xf numFmtId="176" fontId="1" fillId="6" borderId="83" xfId="0" applyNumberFormat="1" applyFont="1" applyFill="1" applyBorder="1" applyProtection="1">
      <protection locked="0"/>
    </xf>
    <xf numFmtId="176" fontId="1" fillId="6" borderId="23" xfId="0" applyNumberFormat="1" applyFont="1" applyFill="1" applyBorder="1" applyProtection="1">
      <protection locked="0"/>
    </xf>
    <xf numFmtId="176" fontId="1" fillId="0" borderId="127" xfId="0" applyNumberFormat="1" applyFont="1" applyFill="1" applyBorder="1" applyProtection="1">
      <protection locked="0"/>
    </xf>
    <xf numFmtId="176" fontId="1" fillId="6" borderId="41" xfId="0" applyNumberFormat="1" applyFont="1" applyFill="1" applyBorder="1" applyProtection="1">
      <protection locked="0"/>
    </xf>
    <xf numFmtId="176" fontId="1" fillId="0" borderId="66" xfId="0" applyNumberFormat="1" applyFont="1" applyFill="1" applyBorder="1" applyProtection="1">
      <protection locked="0"/>
    </xf>
    <xf numFmtId="176" fontId="1" fillId="6" borderId="91" xfId="0" applyNumberFormat="1" applyFont="1" applyFill="1" applyBorder="1" applyProtection="1">
      <protection locked="0"/>
    </xf>
    <xf numFmtId="176" fontId="1" fillId="0" borderId="69" xfId="0" applyNumberFormat="1" applyFont="1" applyFill="1" applyBorder="1" applyProtection="1">
      <protection locked="0"/>
    </xf>
    <xf numFmtId="176" fontId="1" fillId="6" borderId="129" xfId="0" applyNumberFormat="1" applyFont="1" applyFill="1" applyBorder="1" applyProtection="1">
      <protection locked="0"/>
    </xf>
    <xf numFmtId="176" fontId="1" fillId="0" borderId="83" xfId="0" applyNumberFormat="1" applyFont="1" applyFill="1" applyBorder="1" applyProtection="1">
      <protection locked="0"/>
    </xf>
    <xf numFmtId="176" fontId="1" fillId="0" borderId="41" xfId="0" applyNumberFormat="1" applyFont="1" applyFill="1" applyBorder="1" applyProtection="1">
      <protection locked="0"/>
    </xf>
    <xf numFmtId="176" fontId="1" fillId="0" borderId="91" xfId="0" applyNumberFormat="1" applyFont="1" applyFill="1" applyBorder="1" applyProtection="1">
      <protection locked="0"/>
    </xf>
    <xf numFmtId="176" fontId="1" fillId="6" borderId="97" xfId="0" applyNumberFormat="1" applyFont="1" applyFill="1" applyBorder="1" applyProtection="1">
      <protection locked="0"/>
    </xf>
    <xf numFmtId="176" fontId="1" fillId="6" borderId="106" xfId="0" applyNumberFormat="1" applyFont="1" applyFill="1" applyBorder="1" applyProtection="1">
      <protection locked="0"/>
    </xf>
    <xf numFmtId="176" fontId="1" fillId="6" borderId="161" xfId="0" applyNumberFormat="1" applyFont="1" applyFill="1" applyBorder="1" applyProtection="1">
      <protection locked="0"/>
    </xf>
    <xf numFmtId="176" fontId="1" fillId="6" borderId="56" xfId="0" applyNumberFormat="1" applyFont="1" applyFill="1" applyBorder="1" applyProtection="1">
      <protection locked="0"/>
    </xf>
    <xf numFmtId="176" fontId="1" fillId="0" borderId="129" xfId="0" applyNumberFormat="1" applyFont="1" applyFill="1" applyBorder="1" applyProtection="1">
      <protection locked="0"/>
    </xf>
    <xf numFmtId="176" fontId="1" fillId="6" borderId="45" xfId="0" applyNumberFormat="1" applyFont="1" applyFill="1" applyBorder="1" applyProtection="1">
      <protection locked="0"/>
    </xf>
    <xf numFmtId="176" fontId="1" fillId="6" borderId="89" xfId="0" applyNumberFormat="1" applyFont="1" applyFill="1" applyBorder="1" applyProtection="1">
      <protection locked="0"/>
    </xf>
    <xf numFmtId="176" fontId="1" fillId="6" borderId="133" xfId="0" applyNumberFormat="1" applyFont="1" applyFill="1" applyBorder="1" applyProtection="1">
      <protection locked="0"/>
    </xf>
    <xf numFmtId="176" fontId="1" fillId="5" borderId="131" xfId="0" applyNumberFormat="1" applyFont="1" applyFill="1" applyBorder="1" applyProtection="1">
      <protection locked="0"/>
    </xf>
    <xf numFmtId="176" fontId="1" fillId="5" borderId="135" xfId="0" applyNumberFormat="1" applyFont="1" applyFill="1" applyBorder="1" applyProtection="1">
      <protection locked="0"/>
    </xf>
    <xf numFmtId="176" fontId="1" fillId="5" borderId="160" xfId="0" applyNumberFormat="1" applyFont="1" applyFill="1" applyBorder="1" applyProtection="1">
      <protection locked="0"/>
    </xf>
    <xf numFmtId="176" fontId="1" fillId="5" borderId="137" xfId="0" applyNumberFormat="1" applyFont="1" applyFill="1" applyBorder="1" applyProtection="1">
      <protection locked="0"/>
    </xf>
    <xf numFmtId="176" fontId="1" fillId="5" borderId="45" xfId="0" applyNumberFormat="1" applyFont="1" applyFill="1" applyBorder="1" applyProtection="1">
      <protection locked="0"/>
    </xf>
    <xf numFmtId="176" fontId="1" fillId="5" borderId="130" xfId="0" applyNumberFormat="1" applyFont="1" applyFill="1" applyBorder="1" applyProtection="1">
      <protection locked="0"/>
    </xf>
    <xf numFmtId="176" fontId="1" fillId="5" borderId="89" xfId="0" applyNumberFormat="1" applyFont="1" applyFill="1" applyBorder="1" applyProtection="1">
      <protection locked="0"/>
    </xf>
    <xf numFmtId="176" fontId="1" fillId="5" borderId="141" xfId="0" applyNumberFormat="1" applyFont="1" applyFill="1" applyBorder="1" applyProtection="1">
      <protection locked="0"/>
    </xf>
    <xf numFmtId="176" fontId="1" fillId="5" borderId="133" xfId="0" applyNumberFormat="1" applyFont="1" applyFill="1" applyBorder="1" applyProtection="1">
      <protection locked="0"/>
    </xf>
    <xf numFmtId="176" fontId="5" fillId="6" borderId="23" xfId="0" applyNumberFormat="1" applyFont="1" applyFill="1" applyBorder="1" applyProtection="1">
      <protection locked="0"/>
    </xf>
    <xf numFmtId="176" fontId="5" fillId="6" borderId="84" xfId="0" applyNumberFormat="1" applyFont="1" applyFill="1" applyBorder="1" applyProtection="1">
      <protection locked="0"/>
    </xf>
    <xf numFmtId="176" fontId="5" fillId="6" borderId="91" xfId="0" applyNumberFormat="1" applyFont="1" applyFill="1" applyBorder="1" applyProtection="1">
      <protection locked="0"/>
    </xf>
    <xf numFmtId="176" fontId="5" fillId="6" borderId="88" xfId="0" applyNumberFormat="1" applyFont="1" applyFill="1" applyBorder="1" applyProtection="1">
      <protection locked="0"/>
    </xf>
    <xf numFmtId="176" fontId="5" fillId="6" borderId="92" xfId="0" applyNumberFormat="1" applyFont="1" applyFill="1" applyBorder="1" applyProtection="1">
      <protection locked="0"/>
    </xf>
    <xf numFmtId="176" fontId="5" fillId="2" borderId="137" xfId="0" applyNumberFormat="1" applyFont="1" applyFill="1" applyBorder="1" applyAlignment="1" applyProtection="1">
      <alignment shrinkToFit="1"/>
    </xf>
    <xf numFmtId="176" fontId="5" fillId="6" borderId="41" xfId="0" applyNumberFormat="1" applyFont="1" applyFill="1" applyBorder="1" applyAlignment="1" applyProtection="1">
      <alignment shrinkToFit="1"/>
    </xf>
    <xf numFmtId="176" fontId="5" fillId="2" borderId="41" xfId="0" applyNumberFormat="1" applyFont="1" applyFill="1" applyBorder="1" applyAlignment="1" applyProtection="1">
      <alignment shrinkToFit="1"/>
    </xf>
    <xf numFmtId="176" fontId="5" fillId="6" borderId="138" xfId="0" applyNumberFormat="1" applyFont="1" applyFill="1" applyBorder="1" applyAlignment="1" applyProtection="1">
      <alignment shrinkToFit="1"/>
    </xf>
    <xf numFmtId="176" fontId="5" fillId="6" borderId="106" xfId="0" applyNumberFormat="1" applyFont="1" applyFill="1" applyBorder="1" applyAlignment="1" applyProtection="1">
      <alignment shrinkToFit="1"/>
    </xf>
    <xf numFmtId="176" fontId="5" fillId="2" borderId="39" xfId="0" applyNumberFormat="1" applyFont="1" applyFill="1" applyBorder="1" applyAlignment="1" applyProtection="1">
      <alignment shrinkToFit="1"/>
    </xf>
    <xf numFmtId="176" fontId="5" fillId="2" borderId="19" xfId="0" applyNumberFormat="1" applyFont="1" applyFill="1" applyBorder="1" applyAlignment="1" applyProtection="1">
      <alignment shrinkToFit="1"/>
    </xf>
    <xf numFmtId="176" fontId="1" fillId="6" borderId="93" xfId="0" applyNumberFormat="1" applyFont="1" applyFill="1" applyBorder="1" applyProtection="1">
      <protection locked="0"/>
    </xf>
    <xf numFmtId="176" fontId="1" fillId="6" borderId="21" xfId="0" applyNumberFormat="1" applyFont="1" applyFill="1" applyBorder="1" applyProtection="1">
      <protection locked="0"/>
    </xf>
    <xf numFmtId="176" fontId="1" fillId="0" borderId="135" xfId="0" applyNumberFormat="1" applyFont="1" applyFill="1" applyBorder="1" applyProtection="1">
      <protection locked="0"/>
    </xf>
    <xf numFmtId="176" fontId="1" fillId="6" borderId="19" xfId="0" applyNumberFormat="1" applyFont="1" applyFill="1" applyBorder="1" applyProtection="1">
      <protection locked="0"/>
    </xf>
    <xf numFmtId="176" fontId="1" fillId="0" borderId="137" xfId="0" applyNumberFormat="1" applyFont="1" applyFill="1" applyBorder="1" applyProtection="1">
      <protection locked="0"/>
    </xf>
    <xf numFmtId="176" fontId="1" fillId="6" borderId="39" xfId="0" applyNumberFormat="1" applyFont="1" applyFill="1" applyBorder="1" applyProtection="1">
      <protection locked="0"/>
    </xf>
    <xf numFmtId="176" fontId="1" fillId="0" borderId="142" xfId="0" applyNumberFormat="1" applyFont="1" applyFill="1" applyBorder="1" applyProtection="1">
      <protection locked="0"/>
    </xf>
    <xf numFmtId="176" fontId="1" fillId="6" borderId="38" xfId="0" applyNumberFormat="1" applyFont="1" applyFill="1" applyBorder="1" applyProtection="1">
      <protection locked="0"/>
    </xf>
    <xf numFmtId="176" fontId="1" fillId="0" borderId="40" xfId="0" applyNumberFormat="1" applyFont="1" applyFill="1" applyBorder="1" applyProtection="1">
      <protection locked="0"/>
    </xf>
    <xf numFmtId="176" fontId="1" fillId="6" borderId="40" xfId="0" applyNumberFormat="1" applyFont="1" applyFill="1" applyBorder="1" applyProtection="1">
      <protection locked="0"/>
    </xf>
    <xf numFmtId="176" fontId="1" fillId="0" borderId="188" xfId="0" applyNumberFormat="1" applyFont="1" applyFill="1" applyBorder="1" applyProtection="1">
      <protection locked="0"/>
    </xf>
    <xf numFmtId="176" fontId="1" fillId="0" borderId="189" xfId="0" applyNumberFormat="1" applyFont="1" applyFill="1" applyBorder="1" applyProtection="1">
      <protection locked="0"/>
    </xf>
    <xf numFmtId="176" fontId="1" fillId="0" borderId="190" xfId="0" applyNumberFormat="1" applyFont="1" applyFill="1" applyBorder="1" applyProtection="1">
      <protection locked="0"/>
    </xf>
    <xf numFmtId="176" fontId="1" fillId="0" borderId="191" xfId="0" applyNumberFormat="1" applyFont="1" applyFill="1" applyBorder="1" applyProtection="1">
      <protection locked="0"/>
    </xf>
    <xf numFmtId="176" fontId="1" fillId="6" borderId="190" xfId="0" applyNumberFormat="1" applyFont="1" applyFill="1" applyBorder="1" applyProtection="1">
      <protection locked="0"/>
    </xf>
    <xf numFmtId="176" fontId="1" fillId="6" borderId="191" xfId="0" applyNumberFormat="1" applyFont="1" applyFill="1" applyBorder="1" applyProtection="1">
      <protection locked="0"/>
    </xf>
    <xf numFmtId="176" fontId="1" fillId="0" borderId="140" xfId="0" applyNumberFormat="1" applyFont="1" applyFill="1" applyBorder="1" applyProtection="1">
      <protection locked="0"/>
    </xf>
    <xf numFmtId="176" fontId="1" fillId="6" borderId="103" xfId="0" applyNumberFormat="1" applyFont="1" applyFill="1" applyBorder="1" applyProtection="1">
      <protection locked="0"/>
    </xf>
    <xf numFmtId="176" fontId="1" fillId="0" borderId="103" xfId="0" applyNumberFormat="1" applyFont="1" applyFill="1" applyBorder="1" applyProtection="1">
      <protection locked="0"/>
    </xf>
    <xf numFmtId="176" fontId="1" fillId="7" borderId="83" xfId="0" applyNumberFormat="1" applyFont="1" applyFill="1" applyBorder="1" applyProtection="1">
      <protection locked="0"/>
    </xf>
    <xf numFmtId="176" fontId="1" fillId="7" borderId="41" xfId="0" applyNumberFormat="1" applyFont="1" applyFill="1" applyBorder="1" applyProtection="1">
      <protection locked="0"/>
    </xf>
    <xf numFmtId="176" fontId="1" fillId="7" borderId="129" xfId="0" applyNumberFormat="1" applyFont="1" applyFill="1" applyBorder="1" applyProtection="1">
      <protection locked="0"/>
    </xf>
    <xf numFmtId="176" fontId="1" fillId="7" borderId="23" xfId="0" applyNumberFormat="1" applyFont="1" applyFill="1" applyBorder="1" applyProtection="1">
      <protection locked="0"/>
    </xf>
    <xf numFmtId="176" fontId="1" fillId="7" borderId="91" xfId="0" applyNumberFormat="1" applyFont="1" applyFill="1" applyBorder="1" applyProtection="1">
      <protection locked="0"/>
    </xf>
    <xf numFmtId="176" fontId="1" fillId="7" borderId="28" xfId="0" applyNumberFormat="1" applyFont="1" applyFill="1" applyBorder="1" applyProtection="1">
      <protection locked="0"/>
    </xf>
    <xf numFmtId="176" fontId="1" fillId="0" borderId="158" xfId="0" applyNumberFormat="1" applyFont="1" applyFill="1" applyBorder="1" applyProtection="1">
      <protection locked="0"/>
    </xf>
    <xf numFmtId="176" fontId="1" fillId="6" borderId="146" xfId="0" applyNumberFormat="1" applyFont="1" applyFill="1" applyBorder="1" applyProtection="1">
      <protection locked="0"/>
    </xf>
    <xf numFmtId="176" fontId="1" fillId="0" borderId="146" xfId="0" applyNumberFormat="1" applyFont="1" applyFill="1" applyBorder="1" applyProtection="1">
      <protection locked="0"/>
    </xf>
    <xf numFmtId="176" fontId="1" fillId="4" borderId="18" xfId="0" applyNumberFormat="1" applyFont="1" applyFill="1" applyBorder="1" applyAlignment="1" applyProtection="1">
      <alignment horizontal="right" vertical="center" shrinkToFit="1"/>
      <protection locked="0"/>
    </xf>
    <xf numFmtId="176" fontId="1" fillId="2" borderId="74" xfId="0" applyNumberFormat="1" applyFont="1" applyFill="1" applyBorder="1" applyAlignment="1" applyProtection="1">
      <alignment horizontal="right" vertical="center" shrinkToFit="1"/>
      <protection locked="0"/>
    </xf>
    <xf numFmtId="176" fontId="1" fillId="2" borderId="82" xfId="0" applyNumberFormat="1" applyFont="1" applyFill="1" applyBorder="1" applyAlignment="1" applyProtection="1">
      <alignment horizontal="right" vertical="center" shrinkToFit="1"/>
      <protection locked="0"/>
    </xf>
    <xf numFmtId="176" fontId="1" fillId="2" borderId="71" xfId="0" applyNumberFormat="1" applyFont="1" applyFill="1" applyBorder="1" applyAlignment="1" applyProtection="1">
      <alignment horizontal="right" vertical="center" shrinkToFit="1"/>
      <protection locked="0"/>
    </xf>
    <xf numFmtId="176" fontId="1" fillId="2" borderId="73" xfId="0" applyNumberFormat="1" applyFont="1" applyFill="1" applyBorder="1" applyAlignment="1" applyProtection="1">
      <alignment horizontal="right" vertical="center" shrinkToFit="1"/>
      <protection locked="0"/>
    </xf>
    <xf numFmtId="176" fontId="1" fillId="2" borderId="20" xfId="0" applyNumberFormat="1" applyFont="1" applyFill="1" applyBorder="1" applyAlignment="1" applyProtection="1">
      <alignment horizontal="right" vertical="center" shrinkToFit="1"/>
      <protection locked="0"/>
    </xf>
    <xf numFmtId="176" fontId="1" fillId="2" borderId="72" xfId="0" applyNumberFormat="1" applyFont="1" applyFill="1" applyBorder="1" applyAlignment="1" applyProtection="1">
      <alignment horizontal="right" vertical="center" shrinkToFit="1"/>
      <protection locked="0"/>
    </xf>
    <xf numFmtId="176" fontId="1" fillId="4" borderId="20" xfId="0" applyNumberFormat="1" applyFont="1" applyFill="1" applyBorder="1" applyAlignment="1" applyProtection="1">
      <alignment horizontal="right" vertical="center" shrinkToFit="1"/>
      <protection locked="0"/>
    </xf>
    <xf numFmtId="176" fontId="1" fillId="4" borderId="19" xfId="0" applyNumberFormat="1" applyFont="1" applyFill="1" applyBorder="1" applyAlignment="1" applyProtection="1">
      <alignment horizontal="right" vertical="center" shrinkToFit="1"/>
      <protection locked="0"/>
    </xf>
    <xf numFmtId="176" fontId="5" fillId="7" borderId="83" xfId="0" applyNumberFormat="1" applyFont="1" applyFill="1" applyBorder="1" applyAlignment="1" applyProtection="1">
      <alignment horizontal="right" shrinkToFit="1"/>
    </xf>
    <xf numFmtId="176" fontId="5" fillId="7" borderId="23" xfId="0" applyNumberFormat="1" applyFont="1" applyFill="1" applyBorder="1" applyAlignment="1" applyProtection="1">
      <alignment horizontal="right" shrinkToFit="1"/>
    </xf>
    <xf numFmtId="176" fontId="5" fillId="7" borderId="129" xfId="0" applyNumberFormat="1" applyFont="1" applyFill="1" applyBorder="1" applyAlignment="1" applyProtection="1">
      <alignment horizontal="right" shrinkToFit="1"/>
    </xf>
    <xf numFmtId="176" fontId="5" fillId="7" borderId="61" xfId="0" applyNumberFormat="1" applyFont="1" applyFill="1" applyBorder="1" applyAlignment="1" applyProtection="1">
      <alignment horizontal="right" shrinkToFit="1"/>
    </xf>
    <xf numFmtId="176" fontId="5" fillId="6" borderId="83" xfId="0" applyNumberFormat="1" applyFont="1" applyFill="1" applyBorder="1" applyAlignment="1" applyProtection="1">
      <alignment horizontal="right" shrinkToFit="1"/>
    </xf>
    <xf numFmtId="176" fontId="5" fillId="6" borderId="23" xfId="0" applyNumberFormat="1" applyFont="1" applyFill="1" applyBorder="1" applyAlignment="1" applyProtection="1">
      <alignment horizontal="right" shrinkToFit="1"/>
    </xf>
    <xf numFmtId="176" fontId="5" fillId="6" borderId="129" xfId="0" applyNumberFormat="1" applyFont="1" applyFill="1" applyBorder="1" applyAlignment="1" applyProtection="1">
      <alignment horizontal="right" shrinkToFit="1"/>
    </xf>
    <xf numFmtId="176" fontId="5" fillId="6" borderId="61" xfId="0" applyNumberFormat="1" applyFont="1" applyFill="1" applyBorder="1" applyAlignment="1" applyProtection="1">
      <alignment horizontal="right" shrinkToFit="1"/>
    </xf>
    <xf numFmtId="49" fontId="1" fillId="2" borderId="10" xfId="0" applyNumberFormat="1" applyFont="1" applyFill="1" applyBorder="1" applyAlignment="1" applyProtection="1">
      <alignment horizontal="right" vertical="center"/>
    </xf>
    <xf numFmtId="0" fontId="1" fillId="3" borderId="107" xfId="0" applyNumberFormat="1" applyFont="1" applyFill="1" applyBorder="1" applyAlignment="1" applyProtection="1">
      <alignment horizontal="distributed" vertical="center" justifyLastLine="1"/>
    </xf>
    <xf numFmtId="0" fontId="7" fillId="0" borderId="0" xfId="0" applyFont="1" applyFill="1"/>
    <xf numFmtId="176" fontId="5" fillId="3" borderId="97" xfId="0" applyNumberFormat="1" applyFont="1" applyFill="1" applyBorder="1" applyProtection="1">
      <protection locked="0"/>
    </xf>
    <xf numFmtId="176" fontId="5" fillId="3" borderId="106" xfId="0" applyNumberFormat="1" applyFont="1" applyFill="1" applyBorder="1" applyProtection="1">
      <protection locked="0"/>
    </xf>
    <xf numFmtId="176" fontId="5" fillId="3" borderId="56" xfId="0" applyNumberFormat="1" applyFont="1" applyFill="1" applyBorder="1" applyProtection="1">
      <protection locked="0"/>
    </xf>
    <xf numFmtId="176" fontId="5" fillId="3" borderId="93" xfId="0" applyNumberFormat="1" applyFont="1" applyFill="1" applyBorder="1" applyProtection="1">
      <protection locked="0"/>
    </xf>
    <xf numFmtId="176" fontId="5" fillId="4" borderId="21" xfId="0" applyNumberFormat="1" applyFont="1" applyFill="1" applyBorder="1" applyProtection="1">
      <protection locked="0"/>
    </xf>
    <xf numFmtId="176" fontId="5" fillId="2" borderId="21" xfId="0" applyNumberFormat="1" applyFont="1" applyFill="1" applyBorder="1" applyProtection="1">
      <protection locked="0"/>
    </xf>
    <xf numFmtId="0" fontId="12" fillId="0" borderId="0" xfId="0" applyFont="1"/>
    <xf numFmtId="180" fontId="12" fillId="0" borderId="0" xfId="0" applyNumberFormat="1" applyFont="1"/>
    <xf numFmtId="176" fontId="5" fillId="7" borderId="71" xfId="0" applyNumberFormat="1" applyFont="1" applyFill="1" applyBorder="1" applyAlignment="1" applyProtection="1">
      <alignment horizontal="right" shrinkToFit="1"/>
    </xf>
    <xf numFmtId="176" fontId="5" fillId="7" borderId="19" xfId="0" applyNumberFormat="1" applyFont="1" applyFill="1" applyBorder="1" applyAlignment="1" applyProtection="1">
      <alignment horizontal="right" shrinkToFit="1"/>
    </xf>
    <xf numFmtId="176" fontId="5" fillId="7" borderId="72" xfId="0" applyNumberFormat="1" applyFont="1" applyFill="1" applyBorder="1" applyAlignment="1" applyProtection="1">
      <alignment horizontal="right" shrinkToFit="1"/>
    </xf>
    <xf numFmtId="176" fontId="5" fillId="7" borderId="53" xfId="0" applyNumberFormat="1" applyFont="1" applyFill="1" applyBorder="1" applyAlignment="1" applyProtection="1">
      <alignment horizontal="right" shrinkToFit="1"/>
    </xf>
    <xf numFmtId="176" fontId="5" fillId="3" borderId="195" xfId="0" applyNumberFormat="1" applyFont="1" applyFill="1" applyBorder="1" applyProtection="1">
      <protection locked="0"/>
    </xf>
    <xf numFmtId="176" fontId="5" fillId="3" borderId="196" xfId="0" applyNumberFormat="1" applyFont="1" applyFill="1" applyBorder="1" applyProtection="1">
      <protection locked="0"/>
    </xf>
    <xf numFmtId="176" fontId="5" fillId="3" borderId="197" xfId="0" applyNumberFormat="1" applyFont="1" applyFill="1" applyBorder="1" applyProtection="1">
      <protection locked="0"/>
    </xf>
    <xf numFmtId="176" fontId="5" fillId="3" borderId="198" xfId="0" applyNumberFormat="1" applyFont="1" applyFill="1" applyBorder="1" applyProtection="1">
      <protection locked="0"/>
    </xf>
    <xf numFmtId="176" fontId="5" fillId="3" borderId="199" xfId="0" applyNumberFormat="1" applyFont="1" applyFill="1" applyBorder="1" applyProtection="1">
      <protection locked="0"/>
    </xf>
    <xf numFmtId="176" fontId="1" fillId="0" borderId="21" xfId="0" applyNumberFormat="1" applyFont="1" applyBorder="1" applyAlignment="1" applyProtection="1">
      <alignment shrinkToFit="1"/>
      <protection locked="0"/>
    </xf>
    <xf numFmtId="180" fontId="3" fillId="0" borderId="0" xfId="0" applyNumberFormat="1" applyFont="1" applyFill="1"/>
    <xf numFmtId="176" fontId="5" fillId="6" borderId="150" xfId="0" applyNumberFormat="1" applyFont="1" applyFill="1" applyBorder="1" applyAlignment="1" applyProtection="1">
      <alignment shrinkToFit="1"/>
    </xf>
    <xf numFmtId="176" fontId="1" fillId="4" borderId="200" xfId="0" applyNumberFormat="1" applyFont="1" applyFill="1" applyBorder="1" applyAlignment="1" applyProtection="1">
      <alignment shrinkToFit="1"/>
      <protection locked="0"/>
    </xf>
    <xf numFmtId="176" fontId="1" fillId="4" borderId="201" xfId="0" applyNumberFormat="1" applyFont="1" applyFill="1" applyBorder="1" applyAlignment="1" applyProtection="1">
      <alignment shrinkToFit="1"/>
      <protection locked="0"/>
    </xf>
    <xf numFmtId="176" fontId="1" fillId="4" borderId="202" xfId="0" applyNumberFormat="1" applyFont="1" applyFill="1" applyBorder="1" applyAlignment="1" applyProtection="1">
      <alignment shrinkToFit="1"/>
      <protection locked="0"/>
    </xf>
    <xf numFmtId="176" fontId="1" fillId="4" borderId="203" xfId="0" applyNumberFormat="1" applyFont="1" applyFill="1" applyBorder="1" applyAlignment="1" applyProtection="1">
      <alignment shrinkToFit="1"/>
      <protection locked="0"/>
    </xf>
    <xf numFmtId="176" fontId="1" fillId="4" borderId="204" xfId="0" applyNumberFormat="1" applyFont="1" applyFill="1" applyBorder="1" applyAlignment="1" applyProtection="1">
      <alignment shrinkToFit="1"/>
      <protection locked="0"/>
    </xf>
    <xf numFmtId="176" fontId="1" fillId="4" borderId="205" xfId="0" applyNumberFormat="1" applyFont="1" applyFill="1" applyBorder="1" applyAlignment="1" applyProtection="1">
      <alignment shrinkToFit="1"/>
      <protection locked="0"/>
    </xf>
    <xf numFmtId="176" fontId="1" fillId="4" borderId="206" xfId="0" applyNumberFormat="1" applyFont="1" applyFill="1" applyBorder="1" applyAlignment="1" applyProtection="1">
      <alignment shrinkToFit="1"/>
      <protection locked="0"/>
    </xf>
    <xf numFmtId="176" fontId="1" fillId="4" borderId="207" xfId="0" applyNumberFormat="1" applyFont="1" applyFill="1" applyBorder="1" applyAlignment="1" applyProtection="1">
      <alignment shrinkToFit="1"/>
      <protection locked="0"/>
    </xf>
    <xf numFmtId="176" fontId="1" fillId="4" borderId="208" xfId="0" applyNumberFormat="1" applyFont="1" applyFill="1" applyBorder="1" applyAlignment="1" applyProtection="1">
      <alignment shrinkToFit="1"/>
      <protection locked="0"/>
    </xf>
    <xf numFmtId="176" fontId="1" fillId="4" borderId="209" xfId="0" applyNumberFormat="1" applyFont="1" applyFill="1" applyBorder="1" applyAlignment="1" applyProtection="1">
      <alignment shrinkToFit="1"/>
      <protection locked="0"/>
    </xf>
    <xf numFmtId="181" fontId="12" fillId="0" borderId="0" xfId="0" applyNumberFormat="1" applyFont="1"/>
    <xf numFmtId="176" fontId="5" fillId="9" borderId="18" xfId="0" applyNumberFormat="1" applyFont="1" applyFill="1" applyBorder="1" applyProtection="1">
      <protection locked="0"/>
    </xf>
    <xf numFmtId="176" fontId="5" fillId="9" borderId="39" xfId="0" applyNumberFormat="1" applyFont="1" applyFill="1" applyBorder="1" applyProtection="1">
      <protection locked="0"/>
    </xf>
    <xf numFmtId="176" fontId="5" fillId="9" borderId="72" xfId="0" applyNumberFormat="1" applyFont="1" applyFill="1" applyBorder="1" applyProtection="1">
      <protection locked="0"/>
    </xf>
    <xf numFmtId="176" fontId="5" fillId="9" borderId="73" xfId="0" applyNumberFormat="1" applyFont="1" applyFill="1" applyBorder="1" applyProtection="1">
      <protection locked="0"/>
    </xf>
    <xf numFmtId="176" fontId="5" fillId="9" borderId="71" xfId="0" applyNumberFormat="1" applyFont="1" applyFill="1" applyBorder="1" applyProtection="1">
      <protection locked="0"/>
    </xf>
    <xf numFmtId="176" fontId="5" fillId="9" borderId="38" xfId="0" applyNumberFormat="1" applyFont="1" applyFill="1" applyBorder="1" applyProtection="1">
      <protection locked="0"/>
    </xf>
    <xf numFmtId="176" fontId="5" fillId="9" borderId="19" xfId="0" applyNumberFormat="1" applyFont="1" applyFill="1" applyBorder="1" applyProtection="1">
      <protection locked="0"/>
    </xf>
    <xf numFmtId="176" fontId="5" fillId="9" borderId="74" xfId="0" applyNumberFormat="1" applyFont="1" applyFill="1" applyBorder="1" applyProtection="1">
      <protection locked="0"/>
    </xf>
    <xf numFmtId="176" fontId="5" fillId="9" borderId="82" xfId="0" applyNumberFormat="1" applyFont="1" applyFill="1" applyBorder="1" applyProtection="1">
      <protection locked="0"/>
    </xf>
    <xf numFmtId="176" fontId="5" fillId="10" borderId="39" xfId="0" applyNumberFormat="1" applyFont="1" applyFill="1" applyBorder="1" applyProtection="1">
      <protection locked="0"/>
    </xf>
    <xf numFmtId="176" fontId="5" fillId="10" borderId="71" xfId="0" applyNumberFormat="1" applyFont="1" applyFill="1" applyBorder="1" applyAlignment="1">
      <alignment shrinkToFit="1"/>
    </xf>
    <xf numFmtId="176" fontId="5" fillId="10" borderId="18" xfId="0" applyNumberFormat="1" applyFont="1" applyFill="1" applyBorder="1" applyAlignment="1">
      <alignment shrinkToFit="1"/>
    </xf>
    <xf numFmtId="176" fontId="5" fillId="10" borderId="72" xfId="0" applyNumberFormat="1" applyFont="1" applyFill="1" applyBorder="1" applyAlignment="1">
      <alignment shrinkToFit="1"/>
    </xf>
    <xf numFmtId="176" fontId="5" fillId="10" borderId="73" xfId="0" applyNumberFormat="1" applyFont="1" applyFill="1" applyBorder="1" applyAlignment="1">
      <alignment shrinkToFit="1"/>
    </xf>
    <xf numFmtId="176" fontId="5" fillId="10" borderId="74" xfId="0" applyNumberFormat="1" applyFont="1" applyFill="1" applyBorder="1" applyAlignment="1">
      <alignment shrinkToFit="1"/>
    </xf>
    <xf numFmtId="0" fontId="1" fillId="3" borderId="0" xfId="0" applyNumberFormat="1" applyFont="1" applyFill="1" applyBorder="1" applyAlignment="1" applyProtection="1">
      <alignment horizontal="distributed" vertical="center" justifyLastLine="1"/>
    </xf>
    <xf numFmtId="0" fontId="1" fillId="3" borderId="107" xfId="0" applyNumberFormat="1" applyFont="1" applyFill="1" applyBorder="1" applyAlignment="1" applyProtection="1">
      <alignment horizontal="distributed" vertical="center" justifyLastLine="1"/>
    </xf>
    <xf numFmtId="0" fontId="1" fillId="3" borderId="31" xfId="0" applyNumberFormat="1" applyFont="1" applyFill="1" applyBorder="1" applyAlignment="1" applyProtection="1">
      <alignment horizontal="distributed" vertical="center" justifyLastLine="1"/>
    </xf>
    <xf numFmtId="49" fontId="1" fillId="2" borderId="2" xfId="0" applyNumberFormat="1" applyFont="1" applyFill="1" applyBorder="1" applyAlignment="1" applyProtection="1">
      <alignment horizontal="center" vertical="top"/>
    </xf>
    <xf numFmtId="0" fontId="1" fillId="3" borderId="0" xfId="0" applyNumberFormat="1" applyFont="1" applyFill="1" applyBorder="1" applyAlignment="1" applyProtection="1">
      <alignment horizontal="distributed" vertical="center" justifyLastLine="1"/>
    </xf>
    <xf numFmtId="176" fontId="1" fillId="6" borderId="18" xfId="0" applyNumberFormat="1" applyFont="1" applyFill="1" applyBorder="1" applyProtection="1">
      <protection locked="0"/>
    </xf>
    <xf numFmtId="176" fontId="1" fillId="4" borderId="38" xfId="0" applyNumberFormat="1" applyFont="1" applyFill="1" applyBorder="1" applyAlignment="1" applyProtection="1">
      <alignment shrinkToFit="1"/>
      <protection locked="0"/>
    </xf>
    <xf numFmtId="0" fontId="1" fillId="0" borderId="10" xfId="0" applyFont="1" applyFill="1" applyBorder="1" applyProtection="1"/>
    <xf numFmtId="176" fontId="1" fillId="0" borderId="24" xfId="0" applyNumberFormat="1" applyFont="1" applyFill="1" applyBorder="1" applyProtection="1">
      <protection locked="0"/>
    </xf>
    <xf numFmtId="176" fontId="1" fillId="0" borderId="5" xfId="0" applyNumberFormat="1" applyFont="1" applyFill="1" applyBorder="1" applyProtection="1">
      <protection locked="0"/>
    </xf>
    <xf numFmtId="176" fontId="1" fillId="0" borderId="6" xfId="0" applyNumberFormat="1" applyFont="1" applyFill="1" applyBorder="1" applyProtection="1">
      <protection locked="0"/>
    </xf>
    <xf numFmtId="176" fontId="1" fillId="4" borderId="52" xfId="0" applyNumberFormat="1" applyFont="1" applyFill="1" applyBorder="1" applyAlignment="1" applyProtection="1">
      <alignment shrinkToFit="1"/>
      <protection locked="0"/>
    </xf>
    <xf numFmtId="176" fontId="1" fillId="4" borderId="210" xfId="0" applyNumberFormat="1" applyFont="1" applyFill="1" applyBorder="1" applyAlignment="1" applyProtection="1">
      <alignment shrinkToFit="1"/>
      <protection locked="0"/>
    </xf>
    <xf numFmtId="176" fontId="1" fillId="4" borderId="211" xfId="0" applyNumberFormat="1" applyFont="1" applyFill="1" applyBorder="1" applyAlignment="1" applyProtection="1">
      <alignment shrinkToFit="1"/>
      <protection locked="0"/>
    </xf>
    <xf numFmtId="176" fontId="1" fillId="0" borderId="48" xfId="0" applyNumberFormat="1" applyFont="1" applyFill="1" applyBorder="1" applyAlignment="1" applyProtection="1">
      <alignment shrinkToFit="1"/>
      <protection locked="0"/>
    </xf>
    <xf numFmtId="176" fontId="1" fillId="0" borderId="132" xfId="0" applyNumberFormat="1" applyFont="1" applyFill="1" applyBorder="1" applyAlignment="1" applyProtection="1">
      <alignment shrinkToFit="1"/>
      <protection locked="0"/>
    </xf>
    <xf numFmtId="176" fontId="1" fillId="0" borderId="194" xfId="0" applyNumberFormat="1" applyFont="1" applyFill="1" applyBorder="1" applyAlignment="1" applyProtection="1">
      <alignment shrinkToFit="1"/>
      <protection locked="0"/>
    </xf>
    <xf numFmtId="176" fontId="1" fillId="0" borderId="47" xfId="0" applyNumberFormat="1" applyFont="1" applyFill="1" applyBorder="1" applyAlignment="1" applyProtection="1">
      <alignment shrinkToFit="1"/>
      <protection locked="0"/>
    </xf>
    <xf numFmtId="176" fontId="1" fillId="0" borderId="46" xfId="0" applyNumberFormat="1" applyFont="1" applyFill="1" applyBorder="1" applyAlignment="1" applyProtection="1">
      <alignment shrinkToFit="1"/>
      <protection locked="0"/>
    </xf>
    <xf numFmtId="176" fontId="1" fillId="0" borderId="212" xfId="0" applyNumberFormat="1" applyFont="1" applyFill="1" applyBorder="1" applyAlignment="1" applyProtection="1">
      <alignment shrinkToFit="1"/>
      <protection locked="0"/>
    </xf>
    <xf numFmtId="176" fontId="5" fillId="9" borderId="21" xfId="0" applyNumberFormat="1" applyFont="1" applyFill="1" applyBorder="1" applyProtection="1">
      <protection locked="0"/>
    </xf>
    <xf numFmtId="176" fontId="5" fillId="10" borderId="213" xfId="0" applyNumberFormat="1" applyFont="1" applyFill="1" applyBorder="1" applyAlignment="1">
      <alignment shrinkToFit="1"/>
    </xf>
    <xf numFmtId="176" fontId="5" fillId="2" borderId="61" xfId="0" applyNumberFormat="1" applyFont="1" applyFill="1" applyBorder="1" applyAlignment="1" applyProtection="1">
      <alignment shrinkToFit="1"/>
    </xf>
    <xf numFmtId="176" fontId="5" fillId="11" borderId="214" xfId="0" applyNumberFormat="1" applyFont="1" applyFill="1" applyBorder="1" applyAlignment="1" applyProtection="1">
      <alignment shrinkToFit="1"/>
    </xf>
    <xf numFmtId="176" fontId="5" fillId="11" borderId="215" xfId="0" applyNumberFormat="1" applyFont="1" applyFill="1" applyBorder="1" applyAlignment="1" applyProtection="1">
      <alignment shrinkToFit="1"/>
    </xf>
    <xf numFmtId="176" fontId="5" fillId="11" borderId="216" xfId="0" applyNumberFormat="1" applyFont="1" applyFill="1" applyBorder="1" applyAlignment="1" applyProtection="1">
      <alignment shrinkToFit="1"/>
    </xf>
    <xf numFmtId="176" fontId="5" fillId="11" borderId="217" xfId="0" applyNumberFormat="1" applyFont="1" applyFill="1" applyBorder="1" applyAlignment="1" applyProtection="1">
      <alignment shrinkToFit="1"/>
    </xf>
    <xf numFmtId="176" fontId="5" fillId="11" borderId="218" xfId="0" applyNumberFormat="1" applyFont="1" applyFill="1" applyBorder="1" applyAlignment="1" applyProtection="1">
      <alignment shrinkToFit="1"/>
    </xf>
    <xf numFmtId="176" fontId="5" fillId="11" borderId="219" xfId="0" applyNumberFormat="1" applyFont="1" applyFill="1" applyBorder="1" applyAlignment="1" applyProtection="1">
      <alignment shrinkToFit="1"/>
    </xf>
    <xf numFmtId="178" fontId="5" fillId="3" borderId="152" xfId="0" applyNumberFormat="1" applyFont="1" applyFill="1" applyBorder="1" applyAlignment="1" applyProtection="1">
      <alignment horizontal="right" vertical="center" shrinkToFit="1"/>
    </xf>
    <xf numFmtId="178" fontId="5" fillId="3" borderId="146" xfId="0" applyNumberFormat="1" applyFont="1" applyFill="1" applyBorder="1" applyAlignment="1" applyProtection="1">
      <alignment horizontal="right" vertical="center" shrinkToFit="1"/>
    </xf>
    <xf numFmtId="0" fontId="1" fillId="2" borderId="1" xfId="0" applyFont="1" applyFill="1" applyBorder="1" applyProtection="1"/>
    <xf numFmtId="0" fontId="1" fillId="2" borderId="222" xfId="0" applyFont="1" applyFill="1" applyBorder="1" applyProtection="1"/>
    <xf numFmtId="176" fontId="1" fillId="2" borderId="5" xfId="0" applyNumberFormat="1" applyFont="1" applyFill="1" applyBorder="1" applyAlignment="1" applyProtection="1">
      <alignment shrinkToFit="1"/>
      <protection locked="0"/>
    </xf>
    <xf numFmtId="176" fontId="1" fillId="2" borderId="135" xfId="0" applyNumberFormat="1" applyFont="1" applyFill="1" applyBorder="1" applyAlignment="1" applyProtection="1">
      <alignment shrinkToFit="1"/>
      <protection locked="0"/>
    </xf>
    <xf numFmtId="176" fontId="1" fillId="2" borderId="6" xfId="0" applyNumberFormat="1" applyFont="1" applyFill="1" applyBorder="1" applyAlignment="1" applyProtection="1">
      <alignment shrinkToFit="1"/>
      <protection locked="0"/>
    </xf>
    <xf numFmtId="176" fontId="1" fillId="2" borderId="136" xfId="0" applyNumberFormat="1" applyFont="1" applyFill="1" applyBorder="1" applyAlignment="1" applyProtection="1">
      <alignment shrinkToFit="1"/>
      <protection locked="0"/>
    </xf>
    <xf numFmtId="176" fontId="1" fillId="6" borderId="55" xfId="0" applyNumberFormat="1" applyFont="1" applyFill="1" applyBorder="1" applyProtection="1">
      <protection locked="0"/>
    </xf>
    <xf numFmtId="176" fontId="1" fillId="6" borderId="110" xfId="0" applyNumberFormat="1" applyFont="1" applyFill="1" applyBorder="1" applyProtection="1">
      <protection locked="0"/>
    </xf>
    <xf numFmtId="176" fontId="1" fillId="6" borderId="57" xfId="0" applyNumberFormat="1" applyFont="1" applyFill="1" applyBorder="1" applyProtection="1">
      <protection locked="0"/>
    </xf>
    <xf numFmtId="176" fontId="5" fillId="3" borderId="162" xfId="0" applyNumberFormat="1" applyFont="1" applyFill="1" applyBorder="1" applyProtection="1">
      <protection locked="0"/>
    </xf>
    <xf numFmtId="176" fontId="5" fillId="3" borderId="161" xfId="0" applyNumberFormat="1" applyFont="1" applyFill="1" applyBorder="1" applyProtection="1">
      <protection locked="0"/>
    </xf>
    <xf numFmtId="176" fontId="5" fillId="3" borderId="58" xfId="0" applyNumberFormat="1" applyFont="1" applyFill="1" applyBorder="1" applyProtection="1">
      <protection locked="0"/>
    </xf>
    <xf numFmtId="176" fontId="1" fillId="2" borderId="130" xfId="0" applyNumberFormat="1" applyFont="1" applyFill="1" applyBorder="1" applyAlignment="1" applyProtection="1">
      <alignment shrinkToFit="1"/>
      <protection locked="0"/>
    </xf>
    <xf numFmtId="176" fontId="1" fillId="2" borderId="7" xfId="0" applyNumberFormat="1" applyFont="1" applyFill="1" applyBorder="1" applyAlignment="1" applyProtection="1">
      <alignment shrinkToFit="1"/>
      <protection locked="0"/>
    </xf>
    <xf numFmtId="176" fontId="1" fillId="2" borderId="140" xfId="0" applyNumberFormat="1" applyFont="1" applyFill="1" applyBorder="1" applyAlignment="1" applyProtection="1">
      <alignment shrinkToFit="1"/>
      <protection locked="0"/>
    </xf>
    <xf numFmtId="176" fontId="1" fillId="2" borderId="223" xfId="0" applyNumberFormat="1" applyFont="1" applyFill="1" applyBorder="1" applyAlignment="1" applyProtection="1">
      <alignment shrinkToFit="1"/>
      <protection locked="0"/>
    </xf>
    <xf numFmtId="176" fontId="1" fillId="2" borderId="224" xfId="0" applyNumberFormat="1" applyFont="1" applyFill="1" applyBorder="1" applyAlignment="1" applyProtection="1">
      <alignment shrinkToFit="1"/>
      <protection locked="0"/>
    </xf>
    <xf numFmtId="176" fontId="1" fillId="2" borderId="225" xfId="0" applyNumberFormat="1" applyFont="1" applyFill="1" applyBorder="1" applyAlignment="1" applyProtection="1">
      <alignment shrinkToFit="1"/>
      <protection locked="0"/>
    </xf>
    <xf numFmtId="176" fontId="1" fillId="2" borderId="226" xfId="0" applyNumberFormat="1" applyFont="1" applyFill="1" applyBorder="1" applyAlignment="1" applyProtection="1">
      <alignment shrinkToFit="1"/>
      <protection locked="0"/>
    </xf>
    <xf numFmtId="176" fontId="1" fillId="2" borderId="227" xfId="0" applyNumberFormat="1" applyFont="1" applyFill="1" applyBorder="1" applyAlignment="1" applyProtection="1">
      <alignment shrinkToFit="1"/>
      <protection locked="0"/>
    </xf>
    <xf numFmtId="176" fontId="5" fillId="3" borderId="228" xfId="0" applyNumberFormat="1" applyFont="1" applyFill="1" applyBorder="1" applyProtection="1">
      <protection locked="0"/>
    </xf>
    <xf numFmtId="176" fontId="5" fillId="3" borderId="54" xfId="0" applyNumberFormat="1" applyFont="1" applyFill="1" applyBorder="1" applyProtection="1">
      <protection locked="0"/>
    </xf>
    <xf numFmtId="176" fontId="5" fillId="3" borderId="229" xfId="0" applyNumberFormat="1" applyFont="1" applyFill="1" applyBorder="1" applyProtection="1">
      <protection locked="0"/>
    </xf>
    <xf numFmtId="176" fontId="5" fillId="3" borderId="230" xfId="0" applyNumberFormat="1" applyFont="1" applyFill="1" applyBorder="1" applyProtection="1">
      <protection locked="0"/>
    </xf>
    <xf numFmtId="176" fontId="5" fillId="3" borderId="231" xfId="0" applyNumberFormat="1" applyFont="1" applyFill="1" applyBorder="1" applyProtection="1">
      <protection locked="0"/>
    </xf>
    <xf numFmtId="176" fontId="5" fillId="3" borderId="232" xfId="0" applyNumberFormat="1" applyFont="1" applyFill="1" applyBorder="1" applyProtection="1">
      <protection locked="0"/>
    </xf>
    <xf numFmtId="176" fontId="5" fillId="3" borderId="233" xfId="0" applyNumberFormat="1" applyFont="1" applyFill="1" applyBorder="1" applyProtection="1">
      <protection locked="0"/>
    </xf>
    <xf numFmtId="176" fontId="5" fillId="3" borderId="234" xfId="0" applyNumberFormat="1" applyFont="1" applyFill="1" applyBorder="1" applyProtection="1">
      <protection locked="0"/>
    </xf>
    <xf numFmtId="176" fontId="5" fillId="3" borderId="235" xfId="0" applyNumberFormat="1" applyFont="1" applyFill="1" applyBorder="1" applyProtection="1">
      <protection locked="0"/>
    </xf>
    <xf numFmtId="176" fontId="1" fillId="2" borderId="131" xfId="0" applyNumberFormat="1" applyFont="1" applyFill="1" applyBorder="1" applyAlignment="1" applyProtection="1">
      <alignment shrinkToFit="1"/>
      <protection locked="0"/>
    </xf>
    <xf numFmtId="176" fontId="1" fillId="4" borderId="110" xfId="0" applyNumberFormat="1" applyFont="1" applyFill="1" applyBorder="1" applyAlignment="1" applyProtection="1">
      <alignment shrinkToFit="1"/>
      <protection locked="0"/>
    </xf>
    <xf numFmtId="0" fontId="1" fillId="2" borderId="2" xfId="0" applyNumberFormat="1" applyFont="1" applyFill="1" applyBorder="1" applyAlignment="1" applyProtection="1">
      <alignment horizontal="center" vertical="top" shrinkToFit="1"/>
    </xf>
    <xf numFmtId="176" fontId="5" fillId="2" borderId="6" xfId="0" applyNumberFormat="1" applyFont="1" applyFill="1" applyBorder="1" applyProtection="1">
      <protection locked="0"/>
    </xf>
    <xf numFmtId="176" fontId="5" fillId="2" borderId="137" xfId="0" applyNumberFormat="1" applyFont="1" applyFill="1" applyBorder="1" applyProtection="1">
      <protection locked="0"/>
    </xf>
    <xf numFmtId="176" fontId="5" fillId="2" borderId="141" xfId="0" applyNumberFormat="1" applyFont="1" applyFill="1" applyBorder="1" applyProtection="1">
      <protection locked="0"/>
    </xf>
    <xf numFmtId="176" fontId="5" fillId="2" borderId="140" xfId="0" applyNumberFormat="1" applyFont="1" applyFill="1" applyBorder="1" applyProtection="1">
      <protection locked="0"/>
    </xf>
    <xf numFmtId="176" fontId="5" fillId="2" borderId="131" xfId="0" applyNumberFormat="1" applyFont="1" applyFill="1" applyBorder="1" applyProtection="1">
      <protection locked="0"/>
    </xf>
    <xf numFmtId="176" fontId="5" fillId="2" borderId="142" xfId="0" applyNumberFormat="1" applyFont="1" applyFill="1" applyBorder="1" applyProtection="1">
      <protection locked="0"/>
    </xf>
    <xf numFmtId="176" fontId="5" fillId="2" borderId="135" xfId="0" applyNumberFormat="1" applyFont="1" applyFill="1" applyBorder="1" applyProtection="1">
      <protection locked="0"/>
    </xf>
    <xf numFmtId="176" fontId="5" fillId="2" borderId="130" xfId="0" applyNumberFormat="1" applyFont="1" applyFill="1" applyBorder="1" applyProtection="1">
      <protection locked="0"/>
    </xf>
    <xf numFmtId="176" fontId="5" fillId="2" borderId="7" xfId="0" applyNumberFormat="1" applyFont="1" applyFill="1" applyBorder="1" applyProtection="1">
      <protection locked="0"/>
    </xf>
    <xf numFmtId="176" fontId="5" fillId="2" borderId="5" xfId="0" applyNumberFormat="1" applyFont="1" applyFill="1" applyBorder="1" applyProtection="1">
      <protection locked="0"/>
    </xf>
    <xf numFmtId="176" fontId="5" fillId="2" borderId="149" xfId="0" applyNumberFormat="1" applyFont="1" applyFill="1" applyBorder="1" applyAlignment="1" applyProtection="1">
      <alignment shrinkToFit="1"/>
    </xf>
    <xf numFmtId="176" fontId="5" fillId="8" borderId="5" xfId="0" applyNumberFormat="1" applyFont="1" applyFill="1" applyBorder="1" applyProtection="1">
      <protection locked="0"/>
    </xf>
    <xf numFmtId="176" fontId="5" fillId="8" borderId="137" xfId="0" applyNumberFormat="1" applyFont="1" applyFill="1" applyBorder="1" applyProtection="1">
      <protection locked="0"/>
    </xf>
    <xf numFmtId="176" fontId="5" fillId="8" borderId="141" xfId="0" applyNumberFormat="1" applyFont="1" applyFill="1" applyBorder="1" applyProtection="1">
      <protection locked="0"/>
    </xf>
    <xf numFmtId="176" fontId="5" fillId="8" borderId="140" xfId="0" applyNumberFormat="1" applyFont="1" applyFill="1" applyBorder="1" applyProtection="1">
      <protection locked="0"/>
    </xf>
    <xf numFmtId="176" fontId="5" fillId="8" borderId="6" xfId="0" applyNumberFormat="1" applyFont="1" applyFill="1" applyBorder="1" applyProtection="1">
      <protection locked="0"/>
    </xf>
    <xf numFmtId="176" fontId="5" fillId="8" borderId="131" xfId="0" applyNumberFormat="1" applyFont="1" applyFill="1" applyBorder="1" applyProtection="1">
      <protection locked="0"/>
    </xf>
    <xf numFmtId="176" fontId="5" fillId="0" borderId="131" xfId="0" applyNumberFormat="1" applyFont="1" applyFill="1" applyBorder="1" applyProtection="1">
      <protection locked="0"/>
    </xf>
    <xf numFmtId="176" fontId="5" fillId="0" borderId="6" xfId="0" applyNumberFormat="1" applyFont="1" applyFill="1" applyBorder="1" applyProtection="1">
      <protection locked="0"/>
    </xf>
    <xf numFmtId="176" fontId="5" fillId="0" borderId="141" xfId="0" applyNumberFormat="1" applyFont="1" applyFill="1" applyBorder="1" applyProtection="1">
      <protection locked="0"/>
    </xf>
    <xf numFmtId="49" fontId="5" fillId="9" borderId="36" xfId="0" applyNumberFormat="1" applyFont="1" applyFill="1" applyBorder="1" applyAlignment="1">
      <alignment horizontal="right" vertical="center"/>
    </xf>
    <xf numFmtId="49" fontId="5" fillId="9" borderId="37" xfId="0" applyNumberFormat="1" applyFont="1" applyFill="1" applyBorder="1" applyAlignment="1">
      <alignment horizontal="right" vertical="center"/>
    </xf>
    <xf numFmtId="0" fontId="5" fillId="9" borderId="55" xfId="0" applyFont="1" applyFill="1" applyBorder="1" applyAlignment="1">
      <alignment vertical="center"/>
    </xf>
    <xf numFmtId="0" fontId="5" fillId="9" borderId="35" xfId="0" applyFont="1" applyFill="1" applyBorder="1" applyAlignment="1">
      <alignment vertical="center"/>
    </xf>
    <xf numFmtId="0" fontId="5" fillId="9" borderId="21" xfId="0" applyFont="1" applyFill="1" applyBorder="1" applyAlignment="1">
      <alignment vertical="center"/>
    </xf>
    <xf numFmtId="0" fontId="5" fillId="9" borderId="82" xfId="0" applyFont="1" applyFill="1" applyBorder="1" applyAlignment="1">
      <alignment vertical="center"/>
    </xf>
    <xf numFmtId="0" fontId="12" fillId="0" borderId="0" xfId="0" applyFont="1" applyAlignment="1">
      <alignment horizontal="center" vertical="center" textRotation="255" wrapText="1"/>
    </xf>
    <xf numFmtId="0" fontId="5" fillId="2" borderId="5" xfId="0" applyFont="1" applyFill="1" applyBorder="1" applyAlignment="1" applyProtection="1">
      <alignment horizontal="center"/>
    </xf>
    <xf numFmtId="0" fontId="5" fillId="2" borderId="6" xfId="0" applyFont="1" applyFill="1" applyBorder="1" applyAlignment="1" applyProtection="1">
      <alignment horizontal="center"/>
    </xf>
    <xf numFmtId="0" fontId="5" fillId="2" borderId="7" xfId="0" applyFont="1" applyFill="1" applyBorder="1" applyAlignment="1" applyProtection="1">
      <alignment horizontal="center"/>
    </xf>
    <xf numFmtId="0" fontId="5" fillId="2" borderId="12" xfId="0" applyFont="1" applyFill="1" applyBorder="1" applyAlignment="1" applyProtection="1">
      <alignment horizontal="center"/>
    </xf>
    <xf numFmtId="0" fontId="5" fillId="2" borderId="11" xfId="0" applyFont="1" applyFill="1" applyBorder="1" applyAlignment="1" applyProtection="1">
      <alignment horizontal="center"/>
    </xf>
    <xf numFmtId="0" fontId="5" fillId="2" borderId="10" xfId="0" applyFont="1" applyFill="1" applyBorder="1" applyAlignment="1" applyProtection="1">
      <alignment horizontal="center"/>
    </xf>
    <xf numFmtId="0" fontId="5" fillId="2" borderId="9" xfId="0" applyFont="1" applyFill="1" applyBorder="1" applyAlignment="1" applyProtection="1">
      <alignment horizontal="center"/>
    </xf>
    <xf numFmtId="0" fontId="5" fillId="2" borderId="110" xfId="0" applyFont="1" applyFill="1" applyBorder="1" applyAlignment="1" applyProtection="1">
      <alignment horizontal="center"/>
    </xf>
    <xf numFmtId="0" fontId="5" fillId="2" borderId="35" xfId="0" applyFont="1" applyFill="1" applyBorder="1" applyAlignment="1" applyProtection="1">
      <alignment horizontal="center"/>
    </xf>
    <xf numFmtId="0" fontId="5" fillId="2" borderId="9" xfId="0" applyFont="1" applyFill="1" applyBorder="1" applyAlignment="1">
      <alignment horizontal="center"/>
    </xf>
    <xf numFmtId="0" fontId="5" fillId="2" borderId="11" xfId="0" applyFont="1" applyFill="1" applyBorder="1" applyAlignment="1">
      <alignment horizontal="center"/>
    </xf>
    <xf numFmtId="0" fontId="5" fillId="2" borderId="12" xfId="0" applyFont="1" applyFill="1" applyBorder="1" applyAlignment="1">
      <alignment horizontal="center"/>
    </xf>
    <xf numFmtId="0" fontId="5" fillId="2" borderId="10" xfId="0" applyFont="1" applyFill="1" applyBorder="1" applyAlignment="1">
      <alignment horizontal="center"/>
    </xf>
    <xf numFmtId="0" fontId="5" fillId="2" borderId="55" xfId="0" applyFont="1" applyFill="1" applyBorder="1" applyAlignment="1" applyProtection="1">
      <alignment horizontal="center"/>
    </xf>
    <xf numFmtId="0" fontId="5" fillId="2" borderId="111" xfId="0" applyFont="1" applyFill="1" applyBorder="1" applyAlignment="1" applyProtection="1">
      <alignment horizontal="center"/>
    </xf>
    <xf numFmtId="0" fontId="5" fillId="2" borderId="8" xfId="0" applyFont="1" applyFill="1" applyBorder="1" applyAlignment="1" applyProtection="1">
      <alignment horizontal="center" vertical="top"/>
    </xf>
    <xf numFmtId="0" fontId="5" fillId="2" borderId="5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5" fillId="2" borderId="110" xfId="0" applyFont="1" applyFill="1" applyBorder="1" applyAlignment="1">
      <alignment horizontal="center"/>
    </xf>
    <xf numFmtId="0" fontId="5" fillId="2" borderId="111" xfId="0" applyFont="1" applyFill="1" applyBorder="1" applyAlignment="1">
      <alignment horizontal="center"/>
    </xf>
    <xf numFmtId="0" fontId="5" fillId="2" borderId="22" xfId="0" applyFont="1" applyFill="1" applyBorder="1" applyAlignment="1" applyProtection="1">
      <alignment vertical="center"/>
    </xf>
    <xf numFmtId="0" fontId="7" fillId="0" borderId="108" xfId="0" applyFont="1" applyBorder="1" applyAlignment="1">
      <alignment vertical="center"/>
    </xf>
    <xf numFmtId="0" fontId="7" fillId="0" borderId="42" xfId="0" applyFont="1" applyBorder="1" applyAlignment="1">
      <alignment vertical="center"/>
    </xf>
    <xf numFmtId="0" fontId="7" fillId="0" borderId="109" xfId="0" applyFont="1" applyBorder="1" applyAlignment="1">
      <alignment vertical="center"/>
    </xf>
    <xf numFmtId="49" fontId="5" fillId="2" borderId="82" xfId="0" applyNumberFormat="1" applyFont="1" applyFill="1" applyBorder="1" applyAlignment="1" applyProtection="1">
      <alignment horizontal="right" vertical="center"/>
    </xf>
    <xf numFmtId="0" fontId="7" fillId="0" borderId="108" xfId="0" applyFont="1" applyBorder="1" applyAlignment="1">
      <alignment horizontal="right" vertical="center"/>
    </xf>
    <xf numFmtId="49" fontId="5" fillId="2" borderId="108" xfId="0" applyNumberFormat="1" applyFont="1" applyFill="1" applyBorder="1" applyAlignment="1" applyProtection="1">
      <alignment horizontal="right" vertical="center"/>
    </xf>
    <xf numFmtId="0" fontId="7" fillId="0" borderId="109" xfId="0" applyFont="1" applyBorder="1" applyAlignment="1">
      <alignment horizontal="right" vertical="center"/>
    </xf>
    <xf numFmtId="49" fontId="5" fillId="2" borderId="7" xfId="0" applyNumberFormat="1" applyFont="1" applyFill="1" applyBorder="1" applyAlignment="1" applyProtection="1">
      <alignment horizontal="right" vertical="center"/>
    </xf>
    <xf numFmtId="0" fontId="7" fillId="0" borderId="22" xfId="0" applyFont="1" applyBorder="1" applyAlignment="1">
      <alignment vertical="center"/>
    </xf>
    <xf numFmtId="0" fontId="5" fillId="2" borderId="5" xfId="0" applyFont="1" applyFill="1" applyBorder="1" applyAlignment="1" applyProtection="1">
      <alignment vertical="center"/>
    </xf>
    <xf numFmtId="0" fontId="7" fillId="0" borderId="7" xfId="0" applyFont="1" applyBorder="1" applyAlignment="1">
      <alignment vertical="center"/>
    </xf>
    <xf numFmtId="0" fontId="5" fillId="3" borderId="107" xfId="0" applyNumberFormat="1" applyFont="1" applyFill="1" applyBorder="1" applyAlignment="1" applyProtection="1">
      <alignment horizontal="distributed" vertical="center" justifyLastLine="1"/>
    </xf>
    <xf numFmtId="0" fontId="5" fillId="3" borderId="81" xfId="0" applyNumberFormat="1" applyFont="1" applyFill="1" applyBorder="1" applyAlignment="1" applyProtection="1">
      <alignment horizontal="distributed" vertical="center" justifyLastLine="1"/>
    </xf>
    <xf numFmtId="0" fontId="5" fillId="3" borderId="1" xfId="0" applyNumberFormat="1" applyFont="1" applyFill="1" applyBorder="1" applyAlignment="1" applyProtection="1">
      <alignment horizontal="distributed" vertical="center" justifyLastLine="1"/>
    </xf>
    <xf numFmtId="0" fontId="5" fillId="3" borderId="17" xfId="0" applyNumberFormat="1" applyFont="1" applyFill="1" applyBorder="1" applyAlignment="1" applyProtection="1">
      <alignment horizontal="distributed" vertical="center" justifyLastLine="1"/>
    </xf>
    <xf numFmtId="0" fontId="5" fillId="2" borderId="2" xfId="0" applyFont="1" applyFill="1" applyBorder="1" applyAlignment="1" applyProtection="1">
      <alignment horizontal="center" vertical="top"/>
    </xf>
    <xf numFmtId="0" fontId="5" fillId="3" borderId="0" xfId="0" applyNumberFormat="1" applyFont="1" applyFill="1" applyBorder="1" applyAlignment="1" applyProtection="1">
      <alignment horizontal="distributed" vertical="center" justifyLastLine="1"/>
    </xf>
    <xf numFmtId="0" fontId="5" fillId="3" borderId="10" xfId="0" applyNumberFormat="1" applyFont="1" applyFill="1" applyBorder="1" applyAlignment="1" applyProtection="1">
      <alignment horizontal="distributed" vertical="center" justifyLastLine="1"/>
    </xf>
    <xf numFmtId="0" fontId="5" fillId="2" borderId="14" xfId="0" applyFont="1" applyFill="1" applyBorder="1" applyAlignment="1" applyProtection="1">
      <alignment horizontal="center"/>
    </xf>
    <xf numFmtId="0" fontId="5" fillId="2" borderId="17" xfId="0" applyFont="1" applyFill="1" applyBorder="1" applyAlignment="1" applyProtection="1">
      <alignment horizontal="center"/>
    </xf>
    <xf numFmtId="0" fontId="5" fillId="2" borderId="21" xfId="0" applyFont="1" applyFill="1" applyBorder="1" applyAlignment="1" applyProtection="1">
      <alignment vertical="center"/>
    </xf>
    <xf numFmtId="0" fontId="7" fillId="0" borderId="82" xfId="0" applyFont="1" applyBorder="1" applyAlignment="1">
      <alignment vertical="center"/>
    </xf>
    <xf numFmtId="0" fontId="5" fillId="2" borderId="13" xfId="0" applyFont="1" applyFill="1" applyBorder="1" applyAlignment="1" applyProtection="1">
      <alignment horizontal="center" vertical="top"/>
    </xf>
    <xf numFmtId="0" fontId="5" fillId="2" borderId="2" xfId="0" applyFont="1" applyFill="1" applyBorder="1" applyAlignment="1" applyProtection="1">
      <alignment horizontal="center" vertical="top" shrinkToFit="1"/>
    </xf>
    <xf numFmtId="0" fontId="5" fillId="2" borderId="8" xfId="0" applyFont="1" applyFill="1" applyBorder="1" applyAlignment="1" applyProtection="1">
      <alignment horizontal="center" vertical="top" shrinkToFit="1"/>
    </xf>
    <xf numFmtId="0" fontId="5" fillId="2" borderId="13" xfId="0" applyFont="1" applyFill="1" applyBorder="1" applyAlignment="1" applyProtection="1">
      <alignment horizontal="center" vertical="top" shrinkToFit="1"/>
    </xf>
    <xf numFmtId="0" fontId="5" fillId="2" borderId="35" xfId="0" applyFont="1" applyFill="1" applyBorder="1" applyAlignment="1">
      <alignment horizontal="center"/>
    </xf>
    <xf numFmtId="0" fontId="5" fillId="2" borderId="55" xfId="0" applyFont="1" applyFill="1" applyBorder="1" applyAlignment="1">
      <alignment horizontal="center"/>
    </xf>
    <xf numFmtId="178" fontId="5" fillId="3" borderId="152" xfId="0" applyNumberFormat="1" applyFont="1" applyFill="1" applyBorder="1" applyAlignment="1" applyProtection="1">
      <alignment horizontal="right" vertical="center" shrinkToFit="1"/>
    </xf>
    <xf numFmtId="178" fontId="5" fillId="3" borderId="153" xfId="0" applyNumberFormat="1" applyFont="1" applyFill="1" applyBorder="1" applyAlignment="1" applyProtection="1">
      <alignment horizontal="right" vertical="center" shrinkToFit="1"/>
    </xf>
    <xf numFmtId="178" fontId="5" fillId="3" borderId="146" xfId="0" applyNumberFormat="1" applyFont="1" applyFill="1" applyBorder="1" applyAlignment="1" applyProtection="1">
      <alignment horizontal="right" vertical="center" shrinkToFit="1"/>
    </xf>
    <xf numFmtId="178" fontId="5" fillId="3" borderId="147" xfId="0" applyNumberFormat="1" applyFont="1" applyFill="1" applyBorder="1" applyAlignment="1" applyProtection="1">
      <alignment horizontal="right" vertical="center" shrinkToFit="1"/>
    </xf>
    <xf numFmtId="178" fontId="5" fillId="3" borderId="155" xfId="0" applyNumberFormat="1" applyFont="1" applyFill="1" applyBorder="1" applyAlignment="1" applyProtection="1">
      <alignment horizontal="right" vertical="center" shrinkToFit="1"/>
    </xf>
    <xf numFmtId="178" fontId="5" fillId="3" borderId="156" xfId="0" applyNumberFormat="1" applyFont="1" applyFill="1" applyBorder="1" applyAlignment="1" applyProtection="1">
      <alignment horizontal="right" vertical="center" shrinkToFit="1"/>
    </xf>
    <xf numFmtId="178" fontId="5" fillId="3" borderId="157" xfId="0" applyNumberFormat="1" applyFont="1" applyFill="1" applyBorder="1" applyAlignment="1" applyProtection="1">
      <alignment horizontal="right" vertical="center" shrinkToFit="1"/>
    </xf>
    <xf numFmtId="178" fontId="5" fillId="3" borderId="128" xfId="0" applyNumberFormat="1" applyFont="1" applyFill="1" applyBorder="1" applyAlignment="1" applyProtection="1">
      <alignment horizontal="right" vertical="center" shrinkToFit="1"/>
    </xf>
    <xf numFmtId="178" fontId="5" fillId="3" borderId="192" xfId="0" applyNumberFormat="1" applyFont="1" applyFill="1" applyBorder="1" applyAlignment="1" applyProtection="1">
      <alignment horizontal="right" vertical="center" shrinkToFit="1"/>
    </xf>
    <xf numFmtId="178" fontId="5" fillId="3" borderId="144" xfId="0" applyNumberFormat="1" applyFont="1" applyFill="1" applyBorder="1" applyAlignment="1" applyProtection="1">
      <alignment horizontal="right" vertical="center" shrinkToFit="1"/>
    </xf>
    <xf numFmtId="178" fontId="5" fillId="3" borderId="193" xfId="0" applyNumberFormat="1" applyFont="1" applyFill="1" applyBorder="1" applyAlignment="1" applyProtection="1">
      <alignment horizontal="right" vertical="center" shrinkToFit="1"/>
    </xf>
    <xf numFmtId="178" fontId="5" fillId="3" borderId="145" xfId="0" applyNumberFormat="1" applyFont="1" applyFill="1" applyBorder="1" applyAlignment="1" applyProtection="1">
      <alignment horizontal="right" vertical="center" shrinkToFit="1"/>
    </xf>
    <xf numFmtId="178" fontId="5" fillId="3" borderId="158" xfId="0" applyNumberFormat="1" applyFont="1" applyFill="1" applyBorder="1" applyAlignment="1" applyProtection="1">
      <alignment horizontal="right" vertical="center" shrinkToFit="1"/>
    </xf>
    <xf numFmtId="0" fontId="7" fillId="0" borderId="115" xfId="0" applyFont="1" applyBorder="1" applyAlignment="1">
      <alignment horizontal="right" vertical="center"/>
    </xf>
    <xf numFmtId="0" fontId="5" fillId="3" borderId="9" xfId="0" applyNumberFormat="1" applyFont="1" applyFill="1" applyBorder="1" applyAlignment="1" applyProtection="1">
      <alignment horizontal="distributed" vertical="center" justifyLastLine="1"/>
    </xf>
    <xf numFmtId="0" fontId="5" fillId="3" borderId="14" xfId="0" applyNumberFormat="1" applyFont="1" applyFill="1" applyBorder="1" applyAlignment="1" applyProtection="1">
      <alignment horizontal="distributed" vertical="center" justifyLastLine="1"/>
    </xf>
    <xf numFmtId="0" fontId="5" fillId="2" borderId="105" xfId="0" applyFont="1" applyFill="1" applyBorder="1" applyAlignment="1" applyProtection="1">
      <alignment horizontal="center" vertical="top"/>
    </xf>
    <xf numFmtId="0" fontId="7" fillId="0" borderId="90" xfId="0" applyFont="1" applyBorder="1" applyAlignment="1">
      <alignment vertical="center"/>
    </xf>
    <xf numFmtId="0" fontId="7" fillId="0" borderId="115" xfId="0" applyFont="1" applyBorder="1" applyAlignment="1">
      <alignment vertical="center"/>
    </xf>
    <xf numFmtId="178" fontId="5" fillId="3" borderId="124" xfId="0" applyNumberFormat="1" applyFont="1" applyFill="1" applyBorder="1" applyAlignment="1" applyProtection="1">
      <alignment horizontal="right" vertical="center" shrinkToFit="1"/>
    </xf>
    <xf numFmtId="178" fontId="5" fillId="3" borderId="220" xfId="0" applyNumberFormat="1" applyFont="1" applyFill="1" applyBorder="1" applyAlignment="1" applyProtection="1">
      <alignment horizontal="right" vertical="center" shrinkToFit="1"/>
    </xf>
    <xf numFmtId="178" fontId="5" fillId="3" borderId="236" xfId="0" applyNumberFormat="1" applyFont="1" applyFill="1" applyBorder="1" applyAlignment="1" applyProtection="1">
      <alignment horizontal="right" vertical="center" shrinkToFit="1"/>
    </xf>
    <xf numFmtId="178" fontId="5" fillId="3" borderId="64" xfId="0" applyNumberFormat="1" applyFont="1" applyFill="1" applyBorder="1" applyAlignment="1" applyProtection="1">
      <alignment horizontal="right" vertical="center" shrinkToFit="1"/>
    </xf>
    <xf numFmtId="178" fontId="5" fillId="3" borderId="134" xfId="0" applyNumberFormat="1" applyFont="1" applyFill="1" applyBorder="1" applyAlignment="1" applyProtection="1">
      <alignment horizontal="right" vertical="center" shrinkToFit="1"/>
    </xf>
    <xf numFmtId="178" fontId="5" fillId="3" borderId="221" xfId="0" applyNumberFormat="1" applyFont="1" applyFill="1" applyBorder="1" applyAlignment="1" applyProtection="1">
      <alignment horizontal="right" vertical="center" shrinkToFit="1"/>
    </xf>
    <xf numFmtId="178" fontId="5" fillId="3" borderId="237" xfId="0" applyNumberFormat="1" applyFont="1" applyFill="1" applyBorder="1" applyAlignment="1" applyProtection="1">
      <alignment horizontal="right" vertical="center" shrinkToFit="1"/>
    </xf>
    <xf numFmtId="178" fontId="5" fillId="3" borderId="177" xfId="0" applyNumberFormat="1" applyFont="1" applyFill="1" applyBorder="1" applyAlignment="1" applyProtection="1">
      <alignment horizontal="right" vertical="center" shrinkToFit="1"/>
    </xf>
    <xf numFmtId="178" fontId="5" fillId="3" borderId="159" xfId="0" applyNumberFormat="1" applyFont="1" applyFill="1" applyBorder="1" applyAlignment="1" applyProtection="1">
      <alignment horizontal="right" vertical="center" shrinkToFit="1"/>
    </xf>
    <xf numFmtId="178" fontId="5" fillId="3" borderId="175" xfId="0" applyNumberFormat="1" applyFont="1" applyFill="1" applyBorder="1" applyAlignment="1" applyProtection="1">
      <alignment horizontal="right" vertical="center" shrinkToFit="1"/>
    </xf>
    <xf numFmtId="178" fontId="5" fillId="3" borderId="154" xfId="0" applyNumberFormat="1" applyFont="1" applyFill="1" applyBorder="1" applyAlignment="1" applyProtection="1">
      <alignment horizontal="right" vertical="center" shrinkToFit="1"/>
    </xf>
    <xf numFmtId="179" fontId="1" fillId="3" borderId="128" xfId="0" applyNumberFormat="1" applyFont="1" applyFill="1" applyBorder="1" applyAlignment="1" applyProtection="1">
      <alignment horizontal="right" vertical="center"/>
    </xf>
    <xf numFmtId="179" fontId="1" fillId="3" borderId="146" xfId="0" applyNumberFormat="1" applyFont="1" applyFill="1" applyBorder="1" applyAlignment="1" applyProtection="1">
      <alignment horizontal="right" vertical="center"/>
    </xf>
    <xf numFmtId="179" fontId="1" fillId="3" borderId="103" xfId="0" applyNumberFormat="1" applyFont="1" applyFill="1" applyBorder="1" applyAlignment="1" applyProtection="1">
      <alignment horizontal="right" vertical="center"/>
    </xf>
    <xf numFmtId="49" fontId="1" fillId="0" borderId="36" xfId="0" applyNumberFormat="1" applyFont="1" applyFill="1" applyBorder="1" applyAlignment="1" applyProtection="1">
      <alignment horizontal="right" vertical="center"/>
    </xf>
    <xf numFmtId="0" fontId="1" fillId="0" borderId="105" xfId="0" applyFont="1" applyFill="1" applyBorder="1" applyAlignment="1">
      <alignment horizontal="right" vertical="center"/>
    </xf>
    <xf numFmtId="0" fontId="13" fillId="0" borderId="55" xfId="0" applyFont="1" applyFill="1" applyBorder="1" applyAlignment="1" applyProtection="1">
      <alignment vertical="center" shrinkToFit="1"/>
    </xf>
    <xf numFmtId="0" fontId="13" fillId="0" borderId="35" xfId="0" applyFont="1" applyFill="1" applyBorder="1" applyAlignment="1">
      <alignment vertical="center" shrinkToFit="1"/>
    </xf>
    <xf numFmtId="0" fontId="13" fillId="0" borderId="52" xfId="0" applyFont="1" applyFill="1" applyBorder="1" applyAlignment="1">
      <alignment vertical="center" shrinkToFit="1"/>
    </xf>
    <xf numFmtId="0" fontId="13" fillId="0" borderId="120" xfId="0" applyFont="1" applyFill="1" applyBorder="1" applyAlignment="1">
      <alignment vertical="center" shrinkToFit="1"/>
    </xf>
    <xf numFmtId="179" fontId="1" fillId="3" borderId="152" xfId="0" applyNumberFormat="1" applyFont="1" applyFill="1" applyBorder="1" applyAlignment="1" applyProtection="1">
      <alignment horizontal="right" vertical="center"/>
    </xf>
    <xf numFmtId="179" fontId="1" fillId="3" borderId="153" xfId="0" applyNumberFormat="1" applyFont="1" applyFill="1" applyBorder="1" applyAlignment="1" applyProtection="1">
      <alignment horizontal="right" vertical="center"/>
    </xf>
    <xf numFmtId="179" fontId="1" fillId="3" borderId="147" xfId="0" applyNumberFormat="1" applyFont="1" applyFill="1" applyBorder="1" applyAlignment="1" applyProtection="1">
      <alignment horizontal="right" vertical="center"/>
    </xf>
    <xf numFmtId="49" fontId="1" fillId="2" borderId="36" xfId="0" applyNumberFormat="1" applyFont="1" applyFill="1" applyBorder="1" applyAlignment="1" applyProtection="1">
      <alignment horizontal="right" vertical="center"/>
    </xf>
    <xf numFmtId="0" fontId="1" fillId="0" borderId="105" xfId="0" applyFont="1" applyBorder="1" applyAlignment="1">
      <alignment horizontal="right" vertical="center"/>
    </xf>
    <xf numFmtId="0" fontId="1" fillId="2" borderId="55" xfId="0" applyFont="1" applyFill="1" applyBorder="1" applyAlignment="1" applyProtection="1">
      <alignment vertical="center" shrinkToFit="1"/>
    </xf>
    <xf numFmtId="0" fontId="1" fillId="0" borderId="35" xfId="0" applyFont="1" applyBorder="1" applyAlignment="1">
      <alignment vertical="center" shrinkToFit="1"/>
    </xf>
    <xf numFmtId="0" fontId="1" fillId="0" borderId="52" xfId="0" applyFont="1" applyBorder="1" applyAlignment="1">
      <alignment vertical="center" shrinkToFit="1"/>
    </xf>
    <xf numFmtId="0" fontId="1" fillId="0" borderId="120" xfId="0" applyFont="1" applyBorder="1" applyAlignment="1">
      <alignment vertical="center" shrinkToFit="1"/>
    </xf>
    <xf numFmtId="179" fontId="1" fillId="3" borderId="155" xfId="0" applyNumberFormat="1" applyFont="1" applyFill="1" applyBorder="1" applyAlignment="1" applyProtection="1">
      <alignment horizontal="right" vertical="center"/>
    </xf>
    <xf numFmtId="179" fontId="1" fillId="3" borderId="192" xfId="0" applyNumberFormat="1" applyFont="1" applyFill="1" applyBorder="1" applyAlignment="1" applyProtection="1">
      <alignment horizontal="right" vertical="center"/>
    </xf>
    <xf numFmtId="179" fontId="1" fillId="3" borderId="176" xfId="0" applyNumberFormat="1" applyFont="1" applyFill="1" applyBorder="1" applyAlignment="1" applyProtection="1">
      <alignment horizontal="right" vertical="center"/>
    </xf>
    <xf numFmtId="179" fontId="1" fillId="3" borderId="177" xfId="0" applyNumberFormat="1" applyFont="1" applyFill="1" applyBorder="1" applyAlignment="1" applyProtection="1">
      <alignment horizontal="right" vertical="center"/>
    </xf>
    <xf numFmtId="179" fontId="1" fillId="3" borderId="174" xfId="0" applyNumberFormat="1" applyFont="1" applyFill="1" applyBorder="1" applyAlignment="1" applyProtection="1">
      <alignment horizontal="right" vertical="center"/>
    </xf>
    <xf numFmtId="179" fontId="1" fillId="3" borderId="175" xfId="0" applyNumberFormat="1" applyFont="1" applyFill="1" applyBorder="1" applyAlignment="1" applyProtection="1">
      <alignment horizontal="right" vertical="center"/>
    </xf>
    <xf numFmtId="49" fontId="1" fillId="2" borderId="35" xfId="0" applyNumberFormat="1" applyFont="1" applyFill="1" applyBorder="1" applyAlignment="1" applyProtection="1">
      <alignment horizontal="right" vertical="center"/>
    </xf>
    <xf numFmtId="0" fontId="1" fillId="0" borderId="82" xfId="0" applyFont="1" applyBorder="1" applyAlignment="1">
      <alignment horizontal="right" vertical="center"/>
    </xf>
    <xf numFmtId="179" fontId="1" fillId="3" borderId="193" xfId="0" applyNumberFormat="1" applyFont="1" applyFill="1" applyBorder="1" applyAlignment="1" applyProtection="1">
      <alignment horizontal="right" vertical="center"/>
    </xf>
    <xf numFmtId="179" fontId="1" fillId="3" borderId="140" xfId="0" applyNumberFormat="1" applyFont="1" applyFill="1" applyBorder="1" applyAlignment="1" applyProtection="1">
      <alignment horizontal="right" vertical="center"/>
    </xf>
    <xf numFmtId="179" fontId="1" fillId="3" borderId="158" xfId="0" applyNumberFormat="1" applyFont="1" applyFill="1" applyBorder="1" applyAlignment="1" applyProtection="1">
      <alignment horizontal="right" vertical="center"/>
    </xf>
    <xf numFmtId="179" fontId="1" fillId="3" borderId="144" xfId="0" applyNumberFormat="1" applyFont="1" applyFill="1" applyBorder="1" applyAlignment="1" applyProtection="1">
      <alignment horizontal="right" vertical="center"/>
    </xf>
    <xf numFmtId="179" fontId="1" fillId="3" borderId="94" xfId="0" applyNumberFormat="1" applyFont="1" applyFill="1" applyBorder="1" applyAlignment="1" applyProtection="1">
      <alignment horizontal="right" vertical="center"/>
    </xf>
    <xf numFmtId="0" fontId="1" fillId="2" borderId="9" xfId="0" applyFont="1" applyFill="1" applyBorder="1" applyAlignment="1" applyProtection="1">
      <alignment horizontal="center"/>
    </xf>
    <xf numFmtId="0" fontId="1" fillId="2" borderId="11" xfId="0" applyFont="1" applyFill="1" applyBorder="1" applyAlignment="1" applyProtection="1">
      <alignment horizontal="center"/>
    </xf>
    <xf numFmtId="0" fontId="1" fillId="2" borderId="12" xfId="0" applyFont="1" applyFill="1" applyBorder="1" applyAlignment="1" applyProtection="1">
      <alignment horizontal="center"/>
    </xf>
    <xf numFmtId="0" fontId="1" fillId="2" borderId="57" xfId="0" applyFont="1" applyFill="1" applyBorder="1" applyAlignment="1" applyProtection="1">
      <alignment horizontal="center"/>
    </xf>
    <xf numFmtId="0" fontId="1" fillId="2" borderId="35" xfId="0" applyFont="1" applyFill="1" applyBorder="1" applyAlignment="1" applyProtection="1">
      <alignment horizontal="center"/>
    </xf>
    <xf numFmtId="0" fontId="1" fillId="2" borderId="55" xfId="0" applyFont="1" applyFill="1" applyBorder="1" applyAlignment="1" applyProtection="1">
      <alignment horizontal="center"/>
    </xf>
    <xf numFmtId="0" fontId="1" fillId="2" borderId="111" xfId="0" applyFont="1" applyFill="1" applyBorder="1" applyAlignment="1" applyProtection="1">
      <alignment horizontal="center"/>
    </xf>
    <xf numFmtId="0" fontId="1" fillId="2" borderId="110" xfId="0" applyFont="1" applyFill="1" applyBorder="1" applyAlignment="1" applyProtection="1">
      <alignment horizontal="center"/>
    </xf>
    <xf numFmtId="179" fontId="1" fillId="3" borderId="73" xfId="0" applyNumberFormat="1" applyFont="1" applyFill="1" applyBorder="1" applyAlignment="1" applyProtection="1">
      <alignment horizontal="right" vertical="center"/>
    </xf>
    <xf numFmtId="0" fontId="1" fillId="2" borderId="5" xfId="0" applyFont="1" applyFill="1" applyBorder="1" applyAlignment="1" applyProtection="1">
      <alignment horizontal="center"/>
    </xf>
    <xf numFmtId="0" fontId="1" fillId="2" borderId="7" xfId="0" applyFont="1" applyFill="1" applyBorder="1" applyAlignment="1" applyProtection="1">
      <alignment horizontal="center"/>
    </xf>
    <xf numFmtId="0" fontId="1" fillId="2" borderId="0" xfId="0" applyFont="1" applyFill="1" applyBorder="1" applyAlignment="1" applyProtection="1">
      <alignment horizontal="center"/>
    </xf>
    <xf numFmtId="0" fontId="1" fillId="2" borderId="10" xfId="0" applyFont="1" applyFill="1" applyBorder="1" applyAlignment="1" applyProtection="1">
      <alignment horizontal="center"/>
    </xf>
    <xf numFmtId="179" fontId="1" fillId="3" borderId="151" xfId="0" applyNumberFormat="1" applyFont="1" applyFill="1" applyBorder="1" applyAlignment="1" applyProtection="1">
      <alignment horizontal="right" vertical="center"/>
    </xf>
    <xf numFmtId="0" fontId="1" fillId="0" borderId="21" xfId="0" applyFont="1" applyBorder="1" applyAlignment="1">
      <alignment vertical="center" shrinkToFit="1"/>
    </xf>
    <xf numFmtId="0" fontId="1" fillId="0" borderId="82" xfId="0" applyFont="1" applyBorder="1" applyAlignment="1">
      <alignment vertical="center" shrinkToFit="1"/>
    </xf>
    <xf numFmtId="49" fontId="1" fillId="2" borderId="2" xfId="0" quotePrefix="1" applyNumberFormat="1" applyFont="1" applyFill="1" applyBorder="1" applyAlignment="1" applyProtection="1">
      <alignment horizontal="right" vertical="center"/>
    </xf>
    <xf numFmtId="0" fontId="1" fillId="0" borderId="8" xfId="0" applyFont="1" applyBorder="1" applyAlignment="1">
      <alignment horizontal="right" vertical="center"/>
    </xf>
    <xf numFmtId="49" fontId="1" fillId="2" borderId="35" xfId="0" quotePrefix="1" applyNumberFormat="1" applyFont="1" applyFill="1" applyBorder="1" applyAlignment="1" applyProtection="1">
      <alignment horizontal="right" vertical="center"/>
    </xf>
    <xf numFmtId="0" fontId="1" fillId="3" borderId="9" xfId="0" applyNumberFormat="1" applyFont="1" applyFill="1" applyBorder="1" applyAlignment="1" applyProtection="1">
      <alignment horizontal="distributed" vertical="center" justifyLastLine="1"/>
    </xf>
    <xf numFmtId="0" fontId="1" fillId="3" borderId="0" xfId="0" applyNumberFormat="1" applyFont="1" applyFill="1" applyBorder="1" applyAlignment="1" applyProtection="1">
      <alignment horizontal="distributed" vertical="center" justifyLastLine="1"/>
    </xf>
    <xf numFmtId="0" fontId="1" fillId="3" borderId="10" xfId="0" applyNumberFormat="1" applyFont="1" applyFill="1" applyBorder="1" applyAlignment="1" applyProtection="1">
      <alignment horizontal="distributed" vertical="center" justifyLastLine="1"/>
    </xf>
    <xf numFmtId="0" fontId="1" fillId="3" borderId="14" xfId="0" applyNumberFormat="1" applyFont="1" applyFill="1" applyBorder="1" applyAlignment="1" applyProtection="1">
      <alignment horizontal="distributed" vertical="center" justifyLastLine="1"/>
    </xf>
    <xf numFmtId="0" fontId="1" fillId="3" borderId="1" xfId="0" applyNumberFormat="1" applyFont="1" applyFill="1" applyBorder="1" applyAlignment="1" applyProtection="1">
      <alignment horizontal="distributed" vertical="center" justifyLastLine="1"/>
    </xf>
    <xf numFmtId="0" fontId="1" fillId="3" borderId="17" xfId="0" applyNumberFormat="1" applyFont="1" applyFill="1" applyBorder="1" applyAlignment="1" applyProtection="1">
      <alignment horizontal="distributed" vertical="center" justifyLastLine="1"/>
    </xf>
    <xf numFmtId="179" fontId="1" fillId="3" borderId="156" xfId="0" applyNumberFormat="1" applyFont="1" applyFill="1" applyBorder="1" applyAlignment="1" applyProtection="1">
      <alignment horizontal="right" vertical="center"/>
    </xf>
    <xf numFmtId="179" fontId="1" fillId="3" borderId="157" xfId="0" applyNumberFormat="1" applyFont="1" applyFill="1" applyBorder="1" applyAlignment="1" applyProtection="1">
      <alignment horizontal="right" vertical="center"/>
    </xf>
    <xf numFmtId="0" fontId="1" fillId="3" borderId="121" xfId="0" applyNumberFormat="1" applyFont="1" applyFill="1" applyBorder="1" applyAlignment="1" applyProtection="1">
      <alignment horizontal="distributed" vertical="center" justifyLastLine="1"/>
    </xf>
    <xf numFmtId="0" fontId="1" fillId="3" borderId="107" xfId="0" applyNumberFormat="1" applyFont="1" applyFill="1" applyBorder="1" applyAlignment="1" applyProtection="1">
      <alignment horizontal="distributed" vertical="center" justifyLastLine="1"/>
    </xf>
    <xf numFmtId="0" fontId="1" fillId="3" borderId="81" xfId="0" applyNumberFormat="1" applyFont="1" applyFill="1" applyBorder="1" applyAlignment="1" applyProtection="1">
      <alignment horizontal="distributed" vertical="center" justifyLastLine="1"/>
    </xf>
    <xf numFmtId="0" fontId="1" fillId="2" borderId="57" xfId="0" applyFont="1" applyFill="1" applyBorder="1" applyAlignment="1" applyProtection="1">
      <alignment vertical="center" shrinkToFit="1"/>
    </xf>
    <xf numFmtId="0" fontId="1" fillId="0" borderId="0" xfId="0" applyFont="1" applyBorder="1" applyAlignment="1">
      <alignment vertical="center" shrinkToFit="1"/>
    </xf>
    <xf numFmtId="0" fontId="1" fillId="0" borderId="10" xfId="0" applyFont="1" applyBorder="1" applyAlignment="1">
      <alignment vertical="center" shrinkToFit="1"/>
    </xf>
    <xf numFmtId="0" fontId="1" fillId="2" borderId="3" xfId="0" applyFont="1" applyFill="1" applyBorder="1" applyAlignment="1" applyProtection="1">
      <alignment vertical="center" shrinkToFit="1"/>
    </xf>
    <xf numFmtId="0" fontId="1" fillId="0" borderId="4" xfId="0" applyFont="1" applyBorder="1" applyAlignment="1">
      <alignment vertical="center" shrinkToFit="1"/>
    </xf>
    <xf numFmtId="0" fontId="1" fillId="0" borderId="55" xfId="0" applyFont="1" applyFill="1" applyBorder="1" applyAlignment="1" applyProtection="1">
      <alignment vertical="center" shrinkToFit="1"/>
    </xf>
    <xf numFmtId="0" fontId="1" fillId="0" borderId="35" xfId="0" applyFont="1" applyFill="1" applyBorder="1" applyAlignment="1">
      <alignment vertical="center" shrinkToFit="1"/>
    </xf>
    <xf numFmtId="0" fontId="1" fillId="0" borderId="21" xfId="0" applyFont="1" applyFill="1" applyBorder="1" applyAlignment="1">
      <alignment vertical="center" shrinkToFit="1"/>
    </xf>
    <xf numFmtId="0" fontId="1" fillId="0" borderId="82" xfId="0" applyFont="1" applyFill="1" applyBorder="1" applyAlignment="1">
      <alignment vertical="center" shrinkToFit="1"/>
    </xf>
    <xf numFmtId="179" fontId="1" fillId="3" borderId="145" xfId="0" applyNumberFormat="1" applyFont="1" applyFill="1" applyBorder="1" applyAlignment="1" applyProtection="1">
      <alignment horizontal="right" vertical="center"/>
    </xf>
    <xf numFmtId="179" fontId="1" fillId="3" borderId="64" xfId="0" applyNumberFormat="1" applyFont="1" applyFill="1" applyBorder="1" applyAlignment="1" applyProtection="1">
      <alignment horizontal="right" vertical="center"/>
    </xf>
    <xf numFmtId="179" fontId="1" fillId="3" borderId="134" xfId="0" applyNumberFormat="1" applyFont="1" applyFill="1" applyBorder="1" applyAlignment="1" applyProtection="1">
      <alignment horizontal="right" vertical="center"/>
    </xf>
    <xf numFmtId="0" fontId="13" fillId="2" borderId="55" xfId="0" applyFont="1" applyFill="1" applyBorder="1" applyAlignment="1" applyProtection="1">
      <alignment vertical="center" shrinkToFit="1"/>
    </xf>
    <xf numFmtId="0" fontId="13" fillId="0" borderId="35" xfId="0" applyFont="1" applyBorder="1" applyAlignment="1">
      <alignment vertical="center" shrinkToFit="1"/>
    </xf>
    <xf numFmtId="0" fontId="13" fillId="0" borderId="21" xfId="0" applyFont="1" applyBorder="1" applyAlignment="1">
      <alignment vertical="center" shrinkToFit="1"/>
    </xf>
    <xf numFmtId="0" fontId="13" fillId="0" borderId="82" xfId="0" applyFont="1" applyBorder="1" applyAlignment="1">
      <alignment vertical="center" shrinkToFit="1"/>
    </xf>
    <xf numFmtId="0" fontId="1" fillId="2" borderId="9" xfId="0" applyFont="1" applyFill="1" applyBorder="1" applyAlignment="1" applyProtection="1">
      <alignment vertical="center" shrinkToFit="1"/>
    </xf>
    <xf numFmtId="0" fontId="1" fillId="3" borderId="32" xfId="0" applyNumberFormat="1" applyFont="1" applyFill="1" applyBorder="1" applyAlignment="1" applyProtection="1">
      <alignment horizontal="distributed" vertical="center" justifyLastLine="1"/>
    </xf>
    <xf numFmtId="0" fontId="1" fillId="3" borderId="31" xfId="0" applyNumberFormat="1" applyFont="1" applyFill="1" applyBorder="1" applyAlignment="1" applyProtection="1">
      <alignment horizontal="distributed" vertical="center" justifyLastLine="1"/>
    </xf>
    <xf numFmtId="0" fontId="1" fillId="3" borderId="65" xfId="0" applyNumberFormat="1" applyFont="1" applyFill="1" applyBorder="1" applyAlignment="1" applyProtection="1">
      <alignment horizontal="distributed" vertical="center" justifyLastLine="1"/>
    </xf>
    <xf numFmtId="0" fontId="1" fillId="2" borderId="14" xfId="0" applyFont="1" applyFill="1" applyBorder="1" applyAlignment="1" applyProtection="1">
      <alignment horizontal="center"/>
    </xf>
    <xf numFmtId="0" fontId="1" fillId="2" borderId="17" xfId="0" applyFont="1" applyFill="1" applyBorder="1" applyAlignment="1" applyProtection="1">
      <alignment horizontal="center"/>
    </xf>
    <xf numFmtId="0" fontId="10" fillId="2" borderId="55" xfId="0" applyFont="1" applyFill="1" applyBorder="1" applyAlignment="1" applyProtection="1">
      <alignment vertical="center" shrinkToFit="1"/>
    </xf>
    <xf numFmtId="0" fontId="10" fillId="0" borderId="35" xfId="0" applyFont="1" applyBorder="1" applyAlignment="1">
      <alignment vertical="center" shrinkToFit="1"/>
    </xf>
    <xf numFmtId="0" fontId="10" fillId="0" borderId="21" xfId="0" applyFont="1" applyBorder="1" applyAlignment="1">
      <alignment vertical="center" shrinkToFit="1"/>
    </xf>
    <xf numFmtId="0" fontId="10" fillId="0" borderId="82" xfId="0" applyFont="1" applyBorder="1" applyAlignment="1">
      <alignment vertical="center" shrinkToFit="1"/>
    </xf>
    <xf numFmtId="49" fontId="1" fillId="0" borderId="35" xfId="0" applyNumberFormat="1" applyFont="1" applyFill="1" applyBorder="1" applyAlignment="1" applyProtection="1">
      <alignment horizontal="right" vertical="center"/>
    </xf>
    <xf numFmtId="49" fontId="1" fillId="0" borderId="82" xfId="0" applyNumberFormat="1" applyFont="1" applyFill="1" applyBorder="1" applyAlignment="1">
      <alignment horizontal="right" vertical="center"/>
    </xf>
    <xf numFmtId="49" fontId="1" fillId="0" borderId="82" xfId="0" applyNumberFormat="1" applyFont="1" applyBorder="1" applyAlignment="1">
      <alignment horizontal="right" vertical="center"/>
    </xf>
    <xf numFmtId="0" fontId="1" fillId="2" borderId="55" xfId="0" applyFont="1" applyFill="1" applyBorder="1" applyAlignment="1" applyProtection="1">
      <alignment vertical="center"/>
    </xf>
    <xf numFmtId="0" fontId="1" fillId="0" borderId="35" xfId="0" applyFont="1" applyBorder="1" applyAlignment="1">
      <alignment vertical="center"/>
    </xf>
    <xf numFmtId="0" fontId="1" fillId="0" borderId="21" xfId="0" applyFont="1" applyBorder="1" applyAlignment="1">
      <alignment vertical="center"/>
    </xf>
    <xf numFmtId="0" fontId="1" fillId="0" borderId="82" xfId="0" applyFont="1" applyBorder="1" applyAlignment="1">
      <alignment vertical="center"/>
    </xf>
    <xf numFmtId="0" fontId="1" fillId="0" borderId="37" xfId="0" applyFont="1" applyBorder="1" applyAlignment="1">
      <alignment horizontal="right" vertical="center"/>
    </xf>
    <xf numFmtId="49" fontId="1" fillId="2" borderId="10" xfId="0" quotePrefix="1" applyNumberFormat="1" applyFont="1" applyFill="1" applyBorder="1" applyAlignment="1" applyProtection="1">
      <alignment horizontal="right" vertical="center"/>
    </xf>
    <xf numFmtId="0" fontId="1" fillId="2" borderId="6" xfId="0" applyFont="1" applyFill="1" applyBorder="1" applyAlignment="1" applyProtection="1">
      <alignment horizontal="center"/>
    </xf>
    <xf numFmtId="0" fontId="1" fillId="0" borderId="5" xfId="0" applyFont="1" applyFill="1" applyBorder="1" applyAlignment="1" applyProtection="1">
      <alignment horizontal="center"/>
    </xf>
    <xf numFmtId="0" fontId="1" fillId="0" borderId="6" xfId="0" applyFont="1" applyFill="1" applyBorder="1" applyAlignment="1" applyProtection="1">
      <alignment horizontal="center"/>
    </xf>
    <xf numFmtId="0" fontId="1" fillId="0" borderId="7" xfId="0" applyFont="1" applyFill="1" applyBorder="1" applyAlignment="1" applyProtection="1">
      <alignment horizontal="center"/>
    </xf>
    <xf numFmtId="179" fontId="1" fillId="3" borderId="148" xfId="0" applyNumberFormat="1" applyFont="1" applyFill="1" applyBorder="1" applyAlignment="1" applyProtection="1">
      <alignment horizontal="right" vertical="center"/>
    </xf>
    <xf numFmtId="179" fontId="1" fillId="3" borderId="77" xfId="0" applyNumberFormat="1" applyFont="1" applyFill="1" applyBorder="1" applyAlignment="1" applyProtection="1">
      <alignment horizontal="right" vertical="center"/>
    </xf>
    <xf numFmtId="49" fontId="1" fillId="2" borderId="122" xfId="0" applyNumberFormat="1" applyFont="1" applyFill="1" applyBorder="1" applyAlignment="1" applyProtection="1">
      <alignment horizontal="center" vertical="top"/>
    </xf>
    <xf numFmtId="0" fontId="1" fillId="0" borderId="82" xfId="0" applyFont="1" applyFill="1" applyBorder="1" applyAlignment="1">
      <alignment horizontal="right" vertical="center"/>
    </xf>
    <xf numFmtId="49" fontId="10" fillId="2" borderId="35" xfId="0" applyNumberFormat="1" applyFont="1" applyFill="1" applyBorder="1" applyAlignment="1" applyProtection="1">
      <alignment horizontal="right" vertical="center"/>
    </xf>
    <xf numFmtId="0" fontId="10" fillId="0" borderId="82" xfId="0" applyFont="1" applyBorder="1" applyAlignment="1">
      <alignment horizontal="right" vertical="center"/>
    </xf>
    <xf numFmtId="49" fontId="1" fillId="2" borderId="4" xfId="0" applyNumberFormat="1" applyFont="1" applyFill="1" applyBorder="1" applyAlignment="1" applyProtection="1">
      <alignment horizontal="right" vertical="center"/>
    </xf>
    <xf numFmtId="49" fontId="1" fillId="2" borderId="4" xfId="0" quotePrefix="1" applyNumberFormat="1" applyFont="1" applyFill="1" applyBorder="1" applyAlignment="1" applyProtection="1">
      <alignment horizontal="right" vertical="center"/>
    </xf>
    <xf numFmtId="49" fontId="1" fillId="2" borderId="37" xfId="0" applyNumberFormat="1" applyFont="1" applyFill="1" applyBorder="1" applyAlignment="1" applyProtection="1">
      <alignment horizontal="right" vertical="center"/>
    </xf>
    <xf numFmtId="49" fontId="1" fillId="0" borderId="35" xfId="0" quotePrefix="1" applyNumberFormat="1" applyFont="1" applyFill="1" applyBorder="1" applyAlignment="1" applyProtection="1">
      <alignment horizontal="right" vertical="center"/>
    </xf>
    <xf numFmtId="49" fontId="1" fillId="2" borderId="10" xfId="0" applyNumberFormat="1" applyFont="1" applyFill="1" applyBorder="1" applyAlignment="1" applyProtection="1">
      <alignment horizontal="right" vertical="center"/>
    </xf>
    <xf numFmtId="49" fontId="1" fillId="2" borderId="36" xfId="0" applyNumberFormat="1" applyFont="1" applyFill="1" applyBorder="1" applyAlignment="1" applyProtection="1">
      <alignment horizontal="right" vertical="center" shrinkToFit="1"/>
    </xf>
    <xf numFmtId="0" fontId="1" fillId="0" borderId="37" xfId="0" applyFont="1" applyBorder="1" applyAlignment="1">
      <alignment horizontal="right" vertical="center" shrinkToFit="1"/>
    </xf>
    <xf numFmtId="0" fontId="1" fillId="0" borderId="9" xfId="0" applyFont="1" applyBorder="1" applyAlignment="1">
      <alignment vertical="center" shrinkToFit="1"/>
    </xf>
    <xf numFmtId="0" fontId="1" fillId="0" borderId="10" xfId="0" applyFont="1" applyBorder="1" applyAlignment="1">
      <alignment horizontal="right" vertical="center"/>
    </xf>
    <xf numFmtId="179" fontId="1" fillId="3" borderId="111" xfId="0" applyNumberFormat="1" applyFont="1" applyFill="1" applyBorder="1" applyAlignment="1" applyProtection="1">
      <alignment horizontal="right" vertical="center"/>
    </xf>
    <xf numFmtId="0" fontId="10" fillId="0" borderId="55" xfId="0" applyFont="1" applyFill="1" applyBorder="1" applyAlignment="1" applyProtection="1">
      <alignment vertical="center" shrinkToFit="1"/>
    </xf>
    <xf numFmtId="0" fontId="10" fillId="0" borderId="35" xfId="0" applyFont="1" applyFill="1" applyBorder="1" applyAlignment="1">
      <alignment vertical="center" shrinkToFit="1"/>
    </xf>
    <xf numFmtId="0" fontId="10" fillId="0" borderId="21" xfId="0" applyFont="1" applyFill="1" applyBorder="1" applyAlignment="1">
      <alignment vertical="center" shrinkToFit="1"/>
    </xf>
    <xf numFmtId="0" fontId="10" fillId="0" borderId="82" xfId="0" applyFont="1" applyFill="1" applyBorder="1" applyAlignment="1">
      <alignment vertical="center" shrinkToFit="1"/>
    </xf>
    <xf numFmtId="0" fontId="1" fillId="2" borderId="35" xfId="0" applyFont="1" applyFill="1" applyBorder="1" applyAlignment="1" applyProtection="1">
      <alignment vertical="center" shrinkToFit="1"/>
    </xf>
    <xf numFmtId="0" fontId="1" fillId="2" borderId="52" xfId="0" applyFont="1" applyFill="1" applyBorder="1" applyAlignment="1" applyProtection="1">
      <alignment vertical="center" shrinkToFit="1"/>
    </xf>
    <xf numFmtId="0" fontId="1" fillId="2" borderId="120" xfId="0" applyFont="1" applyFill="1" applyBorder="1" applyAlignment="1" applyProtection="1">
      <alignment vertical="center" shrinkToFit="1"/>
    </xf>
    <xf numFmtId="0" fontId="1" fillId="0" borderId="10" xfId="0" applyFont="1" applyFill="1" applyBorder="1" applyAlignment="1">
      <alignment horizontal="right" vertical="center"/>
    </xf>
    <xf numFmtId="0" fontId="1" fillId="0" borderId="9" xfId="0" applyFont="1" applyFill="1" applyBorder="1" applyAlignment="1">
      <alignment vertical="center" shrinkToFit="1"/>
    </xf>
    <xf numFmtId="0" fontId="1" fillId="0" borderId="10" xfId="0" applyFont="1" applyFill="1" applyBorder="1" applyAlignment="1">
      <alignment vertical="center" shrinkToFit="1"/>
    </xf>
    <xf numFmtId="49" fontId="1" fillId="0" borderId="2" xfId="0" applyNumberFormat="1" applyFont="1" applyFill="1" applyBorder="1" applyAlignment="1" applyProtection="1">
      <alignment horizontal="center" vertical="top"/>
    </xf>
    <xf numFmtId="49" fontId="1" fillId="0" borderId="8" xfId="0" applyNumberFormat="1" applyFont="1" applyFill="1" applyBorder="1" applyAlignment="1" applyProtection="1">
      <alignment horizontal="center" vertical="top"/>
    </xf>
    <xf numFmtId="49" fontId="1" fillId="0" borderId="79" xfId="0" applyNumberFormat="1" applyFont="1" applyFill="1" applyBorder="1" applyAlignment="1" applyProtection="1">
      <alignment horizontal="center" vertical="top"/>
    </xf>
    <xf numFmtId="0" fontId="1" fillId="0" borderId="110" xfId="0" applyFont="1" applyFill="1" applyBorder="1" applyAlignment="1" applyProtection="1">
      <alignment horizontal="center"/>
    </xf>
    <xf numFmtId="0" fontId="1" fillId="0" borderId="111" xfId="0" applyFont="1" applyFill="1" applyBorder="1" applyAlignment="1" applyProtection="1">
      <alignment horizontal="center"/>
    </xf>
    <xf numFmtId="0" fontId="1" fillId="0" borderId="35" xfId="0" applyFont="1" applyFill="1" applyBorder="1" applyAlignment="1" applyProtection="1">
      <alignment horizontal="center"/>
    </xf>
    <xf numFmtId="0" fontId="1" fillId="0" borderId="55" xfId="0" applyFont="1" applyFill="1" applyBorder="1" applyAlignment="1" applyProtection="1">
      <alignment horizontal="center"/>
    </xf>
    <xf numFmtId="0" fontId="1" fillId="0" borderId="9" xfId="0" applyFont="1" applyFill="1" applyBorder="1" applyAlignment="1" applyProtection="1">
      <alignment horizontal="center"/>
    </xf>
    <xf numFmtId="0" fontId="1" fillId="0" borderId="11" xfId="0" applyFont="1" applyFill="1" applyBorder="1" applyAlignment="1" applyProtection="1">
      <alignment horizontal="center"/>
    </xf>
    <xf numFmtId="0" fontId="1" fillId="5" borderId="3" xfId="0" applyNumberFormat="1" applyFont="1" applyFill="1" applyBorder="1" applyAlignment="1" applyProtection="1">
      <alignment horizontal="distributed" vertical="center" justifyLastLine="1"/>
    </xf>
    <xf numFmtId="0" fontId="1" fillId="5" borderId="104" xfId="0" applyNumberFormat="1" applyFont="1" applyFill="1" applyBorder="1" applyAlignment="1" applyProtection="1">
      <alignment horizontal="distributed" vertical="center" justifyLastLine="1"/>
    </xf>
    <xf numFmtId="0" fontId="1" fillId="5" borderId="4" xfId="0" applyNumberFormat="1" applyFont="1" applyFill="1" applyBorder="1" applyAlignment="1" applyProtection="1">
      <alignment horizontal="distributed" vertical="center" justifyLastLine="1"/>
    </xf>
    <xf numFmtId="0" fontId="1" fillId="5" borderId="14" xfId="0" applyNumberFormat="1" applyFont="1" applyFill="1" applyBorder="1" applyAlignment="1" applyProtection="1">
      <alignment horizontal="distributed" vertical="center" justifyLastLine="1"/>
    </xf>
    <xf numFmtId="0" fontId="1" fillId="5" borderId="1" xfId="0" applyNumberFormat="1" applyFont="1" applyFill="1" applyBorder="1" applyAlignment="1" applyProtection="1">
      <alignment horizontal="distributed" vertical="center" justifyLastLine="1"/>
    </xf>
    <xf numFmtId="0" fontId="1" fillId="5" borderId="17" xfId="0" applyNumberFormat="1" applyFont="1" applyFill="1" applyBorder="1" applyAlignment="1" applyProtection="1">
      <alignment horizontal="distributed" vertical="center" justifyLastLine="1"/>
    </xf>
    <xf numFmtId="178" fontId="1" fillId="5" borderId="117" xfId="0" applyNumberFormat="1" applyFont="1" applyFill="1" applyBorder="1" applyAlignment="1" applyProtection="1">
      <alignment horizontal="right" vertical="center"/>
    </xf>
    <xf numFmtId="178" fontId="1" fillId="5" borderId="119" xfId="0" applyNumberFormat="1" applyFont="1" applyFill="1" applyBorder="1" applyAlignment="1" applyProtection="1">
      <alignment horizontal="right" vertical="center"/>
    </xf>
    <xf numFmtId="178" fontId="1" fillId="5" borderId="118" xfId="0" applyNumberFormat="1" applyFont="1" applyFill="1" applyBorder="1" applyAlignment="1" applyProtection="1">
      <alignment horizontal="right" vertical="center"/>
    </xf>
    <xf numFmtId="178" fontId="1" fillId="5" borderId="34" xfId="0" applyNumberFormat="1" applyFont="1" applyFill="1" applyBorder="1" applyAlignment="1" applyProtection="1">
      <alignment horizontal="right" vertical="center"/>
    </xf>
    <xf numFmtId="0" fontId="1" fillId="0" borderId="22" xfId="0" applyNumberFormat="1" applyFont="1" applyFill="1" applyBorder="1" applyAlignment="1" applyProtection="1">
      <alignment horizontal="distributed" vertical="center" justifyLastLine="1"/>
    </xf>
    <xf numFmtId="0" fontId="1" fillId="0" borderId="24" xfId="0" applyNumberFormat="1" applyFont="1" applyFill="1" applyBorder="1" applyAlignment="1" applyProtection="1">
      <alignment horizontal="distributed" vertical="center" justifyLastLine="1"/>
    </xf>
    <xf numFmtId="0" fontId="1" fillId="0" borderId="108" xfId="0" applyNumberFormat="1" applyFont="1" applyFill="1" applyBorder="1" applyAlignment="1" applyProtection="1">
      <alignment horizontal="distributed" vertical="center" justifyLastLine="1"/>
    </xf>
    <xf numFmtId="0" fontId="1" fillId="0" borderId="55" xfId="0" applyNumberFormat="1" applyFont="1" applyFill="1" applyBorder="1" applyAlignment="1" applyProtection="1">
      <alignment horizontal="distributed" vertical="center" justifyLastLine="1"/>
    </xf>
    <xf numFmtId="0" fontId="1" fillId="0" borderId="57" xfId="0" applyNumberFormat="1" applyFont="1" applyFill="1" applyBorder="1" applyAlignment="1" applyProtection="1">
      <alignment horizontal="distributed" vertical="center" justifyLastLine="1"/>
    </xf>
    <xf numFmtId="0" fontId="1" fillId="0" borderId="35" xfId="0" applyNumberFormat="1" applyFont="1" applyFill="1" applyBorder="1" applyAlignment="1" applyProtection="1">
      <alignment horizontal="distributed" vertical="center" justifyLastLine="1"/>
    </xf>
    <xf numFmtId="178" fontId="1" fillId="5" borderId="123" xfId="0" applyNumberFormat="1" applyFont="1" applyFill="1" applyBorder="1" applyAlignment="1" applyProtection="1">
      <alignment horizontal="right" vertical="center"/>
    </xf>
    <xf numFmtId="178" fontId="1" fillId="5" borderId="113" xfId="0" applyNumberFormat="1" applyFont="1" applyFill="1" applyBorder="1" applyAlignment="1" applyProtection="1">
      <alignment horizontal="right" vertical="center"/>
    </xf>
    <xf numFmtId="178" fontId="1" fillId="5" borderId="28" xfId="0" applyNumberFormat="1" applyFont="1" applyFill="1" applyBorder="1" applyAlignment="1" applyProtection="1">
      <alignment horizontal="right" vertical="center"/>
    </xf>
    <xf numFmtId="178" fontId="1" fillId="5" borderId="58" xfId="0" applyNumberFormat="1" applyFont="1" applyFill="1" applyBorder="1" applyAlignment="1" applyProtection="1">
      <alignment horizontal="right" vertical="center"/>
    </xf>
    <xf numFmtId="178" fontId="1" fillId="5" borderId="116" xfId="0" applyNumberFormat="1" applyFont="1" applyFill="1" applyBorder="1" applyAlignment="1" applyProtection="1">
      <alignment horizontal="right" vertical="center"/>
    </xf>
    <xf numFmtId="178" fontId="1" fillId="5" borderId="20" xfId="0" applyNumberFormat="1" applyFont="1" applyFill="1" applyBorder="1" applyAlignment="1" applyProtection="1">
      <alignment horizontal="right" vertical="center"/>
    </xf>
    <xf numFmtId="0" fontId="1" fillId="0" borderId="12" xfId="0" applyFont="1" applyFill="1" applyBorder="1" applyAlignment="1" applyProtection="1">
      <alignment horizontal="center"/>
    </xf>
    <xf numFmtId="0" fontId="1" fillId="0" borderId="1" xfId="0" applyFont="1" applyFill="1" applyBorder="1" applyAlignment="1" applyProtection="1">
      <alignment horizontal="center"/>
    </xf>
    <xf numFmtId="0" fontId="1" fillId="0" borderId="17" xfId="0" applyFont="1" applyFill="1" applyBorder="1" applyAlignment="1" applyProtection="1">
      <alignment horizontal="center"/>
    </xf>
    <xf numFmtId="0" fontId="1" fillId="0" borderId="5" xfId="0" applyNumberFormat="1" applyFont="1" applyFill="1" applyBorder="1" applyAlignment="1" applyProtection="1">
      <alignment horizontal="distributed" vertical="center" justifyLastLine="1"/>
    </xf>
    <xf numFmtId="0" fontId="1" fillId="0" borderId="6" xfId="0" applyNumberFormat="1" applyFont="1" applyFill="1" applyBorder="1" applyAlignment="1" applyProtection="1">
      <alignment horizontal="distributed" vertical="center" justifyLastLine="1"/>
    </xf>
    <xf numFmtId="0" fontId="1" fillId="0" borderId="7" xfId="0" applyNumberFormat="1" applyFont="1" applyFill="1" applyBorder="1" applyAlignment="1" applyProtection="1">
      <alignment horizontal="distributed" vertical="center" justifyLastLine="1"/>
    </xf>
    <xf numFmtId="0" fontId="1" fillId="0" borderId="10" xfId="0" applyFont="1" applyFill="1" applyBorder="1" applyAlignment="1" applyProtection="1">
      <alignment horizontal="center"/>
    </xf>
    <xf numFmtId="0" fontId="1" fillId="0" borderId="186" xfId="0" applyFont="1" applyFill="1" applyBorder="1" applyAlignment="1" applyProtection="1">
      <alignment horizontal="center"/>
    </xf>
    <xf numFmtId="0" fontId="1" fillId="0" borderId="187" xfId="0" applyFont="1" applyFill="1" applyBorder="1" applyAlignment="1" applyProtection="1">
      <alignment horizontal="center"/>
    </xf>
    <xf numFmtId="0" fontId="1" fillId="0" borderId="42" xfId="0" applyNumberFormat="1" applyFont="1" applyFill="1" applyBorder="1" applyAlignment="1" applyProtection="1">
      <alignment horizontal="distributed" vertical="center" justifyLastLine="1"/>
    </xf>
    <xf numFmtId="0" fontId="1" fillId="0" borderId="44" xfId="0" applyNumberFormat="1" applyFont="1" applyFill="1" applyBorder="1" applyAlignment="1" applyProtection="1">
      <alignment horizontal="distributed" vertical="center" justifyLastLine="1"/>
    </xf>
    <xf numFmtId="0" fontId="1" fillId="0" borderId="109" xfId="0" applyNumberFormat="1" applyFont="1" applyFill="1" applyBorder="1" applyAlignment="1" applyProtection="1">
      <alignment horizontal="distributed" vertical="center" justifyLastLine="1"/>
    </xf>
    <xf numFmtId="0" fontId="1" fillId="0" borderId="57" xfId="0" applyFont="1" applyFill="1" applyBorder="1" applyAlignment="1" applyProtection="1">
      <alignment horizontal="center"/>
    </xf>
    <xf numFmtId="178" fontId="1" fillId="5" borderId="114" xfId="0" applyNumberFormat="1" applyFont="1" applyFill="1" applyBorder="1" applyAlignment="1" applyProtection="1">
      <alignment horizontal="right" vertical="center"/>
    </xf>
    <xf numFmtId="178" fontId="1" fillId="5" borderId="112" xfId="0" applyNumberFormat="1" applyFont="1" applyFill="1" applyBorder="1" applyAlignment="1" applyProtection="1">
      <alignment horizontal="right" vertical="center"/>
    </xf>
    <xf numFmtId="0" fontId="1" fillId="0" borderId="0" xfId="0" applyFont="1" applyFill="1" applyBorder="1" applyAlignment="1" applyProtection="1">
      <alignment horizontal="center"/>
    </xf>
    <xf numFmtId="0" fontId="1" fillId="0" borderId="21" xfId="0" applyNumberFormat="1" applyFont="1" applyFill="1" applyBorder="1" applyAlignment="1" applyProtection="1">
      <alignment horizontal="distributed" vertical="center" justifyLastLine="1"/>
    </xf>
    <xf numFmtId="0" fontId="1" fillId="0" borderId="18" xfId="0" applyNumberFormat="1" applyFont="1" applyFill="1" applyBorder="1" applyAlignment="1" applyProtection="1">
      <alignment horizontal="distributed" vertical="center" justifyLastLine="1"/>
    </xf>
    <xf numFmtId="0" fontId="1" fillId="0" borderId="82" xfId="0" applyNumberFormat="1" applyFont="1" applyFill="1" applyBorder="1" applyAlignment="1" applyProtection="1">
      <alignment horizontal="distributed" vertical="center" justifyLastLine="1"/>
    </xf>
    <xf numFmtId="176" fontId="5" fillId="3" borderId="238" xfId="0" applyNumberFormat="1" applyFont="1" applyFill="1" applyBorder="1" applyProtection="1">
      <protection locked="0"/>
    </xf>
    <xf numFmtId="176" fontId="5" fillId="3" borderId="239" xfId="0" applyNumberFormat="1" applyFont="1" applyFill="1" applyBorder="1" applyProtection="1">
      <protection locked="0"/>
    </xf>
    <xf numFmtId="176" fontId="5" fillId="3" borderId="240" xfId="0" applyNumberFormat="1" applyFont="1" applyFill="1" applyBorder="1" applyProtection="1">
      <protection locked="0"/>
    </xf>
    <xf numFmtId="176" fontId="5" fillId="3" borderId="241" xfId="0" applyNumberFormat="1" applyFont="1" applyFill="1" applyBorder="1" applyProtection="1">
      <protection locked="0"/>
    </xf>
    <xf numFmtId="176" fontId="5" fillId="3" borderId="242" xfId="0" applyNumberFormat="1" applyFont="1" applyFill="1" applyBorder="1" applyProtection="1">
      <protection locked="0"/>
    </xf>
  </cellXfs>
  <cellStyles count="5">
    <cellStyle name="桁区切り 2" xfId="1" xr:uid="{00000000-0005-0000-0000-000000000000}"/>
    <cellStyle name="桁区切り 2 3" xfId="3" xr:uid="{155A6AA3-3F60-4C70-A9A7-7928A68031B7}"/>
    <cellStyle name="標準" xfId="0" builtinId="0"/>
    <cellStyle name="標準 2" xfId="2" xr:uid="{00000000-0005-0000-0000-000002000000}"/>
    <cellStyle name="標準 2 3" xfId="4" xr:uid="{0BB3BEBB-BBBF-4876-A875-4A756DD0E702}"/>
  </cellStyles>
  <dxfs count="0"/>
  <tableStyles count="0" defaultTableStyle="TableStyleMedium9" defaultPivotStyle="PivotStyleLight16"/>
  <colors>
    <mruColors>
      <color rgb="FFCCFFFF"/>
      <color rgb="FFFFFF99"/>
      <color rgb="FFFFFFFF"/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theme/theme1.xml" Type="http://schemas.openxmlformats.org/officeDocument/2006/relationships/theme"/><Relationship Id="rId5" Target="styles.xml" Type="http://schemas.openxmlformats.org/officeDocument/2006/relationships/styles"/><Relationship Id="rId6" Target="sharedStrings.xml" Type="http://schemas.openxmlformats.org/officeDocument/2006/relationships/sharedStrings"/><Relationship Id="rId7" Target="calcChain.xml" Type="http://schemas.openxmlformats.org/officeDocument/2006/relationships/calcChain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15875</xdr:colOff>
      <xdr:row>2</xdr:row>
      <xdr:rowOff>0</xdr:rowOff>
    </xdr:from>
    <xdr:to>
      <xdr:col>3</xdr:col>
      <xdr:colOff>777875</xdr:colOff>
      <xdr:row>8</xdr:row>
      <xdr:rowOff>190500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CxnSpPr/>
      </xdr:nvCxnSpPr>
      <xdr:spPr>
        <a:xfrm>
          <a:off x="15875" y="444500"/>
          <a:ext cx="2714625" cy="152400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15875</xdr:colOff>
      <xdr:row>41</xdr:row>
      <xdr:rowOff>0</xdr:rowOff>
    </xdr:from>
    <xdr:to>
      <xdr:col>3</xdr:col>
      <xdr:colOff>777875</xdr:colOff>
      <xdr:row>47</xdr:row>
      <xdr:rowOff>190500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CxnSpPr/>
      </xdr:nvCxnSpPr>
      <xdr:spPr>
        <a:xfrm>
          <a:off x="15875" y="444500"/>
          <a:ext cx="2714625" cy="152400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15875</xdr:colOff>
      <xdr:row>80</xdr:row>
      <xdr:rowOff>0</xdr:rowOff>
    </xdr:from>
    <xdr:to>
      <xdr:col>3</xdr:col>
      <xdr:colOff>777875</xdr:colOff>
      <xdr:row>86</xdr:row>
      <xdr:rowOff>190500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CxnSpPr/>
      </xdr:nvCxnSpPr>
      <xdr:spPr>
        <a:xfrm>
          <a:off x="15875" y="444500"/>
          <a:ext cx="2714625" cy="152400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vmlDrawing1.vml" Type="http://schemas.openxmlformats.org/officeDocument/2006/relationships/vmlDrawing"/><Relationship Id="rId3" Target="../comments1.xml" Type="http://schemas.openxmlformats.org/officeDocument/2006/relationships/comment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D411"/>
  <sheetViews>
    <sheetView view="pageBreakPreview" zoomScale="85" zoomScaleNormal="70" zoomScaleSheetLayoutView="85" workbookViewId="0">
      <pane xSplit="4" ySplit="9" topLeftCell="I73" activePane="bottomRight" state="frozen"/>
      <selection activeCell="AI51" sqref="AI51"/>
      <selection pane="topRight" activeCell="AI51" sqref="AI51"/>
      <selection pane="bottomLeft" activeCell="AI51" sqref="AI51"/>
      <selection pane="bottomRight" activeCell="A16" sqref="A16:AX23"/>
    </sheetView>
  </sheetViews>
  <sheetFormatPr defaultColWidth="9" defaultRowHeight="14"/>
  <cols>
    <col min="1" max="3" width="8.453125" style="57" customWidth="1"/>
    <col min="4" max="4" width="10.6328125" style="57" customWidth="1"/>
    <col min="5" max="48" width="6.08984375" style="57" customWidth="1"/>
    <col min="49" max="50" width="7.6328125" style="106" customWidth="1"/>
    <col min="51" max="51" width="2.08984375" style="57" customWidth="1"/>
    <col min="52" max="52" width="9" style="57"/>
    <col min="53" max="53" width="10.81640625" style="535" customWidth="1"/>
    <col min="54" max="54" width="13" style="535" customWidth="1"/>
    <col min="55" max="56" width="18.08984375" style="535" customWidth="1"/>
    <col min="57" max="16384" width="9" style="57"/>
  </cols>
  <sheetData>
    <row r="1" spans="1:56" ht="16.5" customHeight="1">
      <c r="A1" s="53" t="s">
        <v>27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4"/>
      <c r="N1" s="53"/>
      <c r="O1" s="53"/>
      <c r="P1" s="53"/>
      <c r="Q1" s="53"/>
      <c r="R1" s="53"/>
      <c r="S1" s="53"/>
      <c r="T1" s="53"/>
      <c r="U1" s="53"/>
      <c r="V1" s="53"/>
      <c r="W1" s="370"/>
      <c r="X1" s="370"/>
      <c r="Y1" s="370"/>
      <c r="Z1" s="370"/>
      <c r="AA1" s="370"/>
      <c r="AB1" s="370"/>
      <c r="AC1" s="53"/>
      <c r="AD1" s="54"/>
      <c r="AE1" s="53"/>
      <c r="AF1" s="54"/>
      <c r="AG1" s="53"/>
      <c r="AH1" s="53"/>
      <c r="AI1" s="55"/>
      <c r="AJ1" s="53"/>
      <c r="AK1" s="53"/>
      <c r="AL1" s="53"/>
      <c r="AM1" s="53"/>
      <c r="AN1" s="53"/>
      <c r="AO1" s="53"/>
      <c r="AP1" s="53"/>
      <c r="AQ1" s="53"/>
      <c r="AR1" s="53"/>
      <c r="AS1" s="53"/>
      <c r="AT1" s="53"/>
      <c r="AU1" s="53"/>
      <c r="AV1" s="53"/>
      <c r="AW1" s="56"/>
      <c r="AX1" s="56"/>
    </row>
    <row r="2" spans="1:56" ht="17" thickBot="1">
      <c r="A2" s="58" t="s">
        <v>185</v>
      </c>
      <c r="B2" s="59"/>
      <c r="C2" s="59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 t="s">
        <v>22</v>
      </c>
      <c r="P2" s="53"/>
      <c r="Q2" s="53"/>
      <c r="R2" s="53"/>
      <c r="S2" s="53"/>
      <c r="T2" s="53"/>
      <c r="U2" s="53"/>
      <c r="V2" s="53"/>
      <c r="W2" s="370"/>
      <c r="X2" s="370"/>
      <c r="Y2" s="370"/>
      <c r="Z2" s="370"/>
      <c r="AA2" s="370"/>
      <c r="AB2" s="370"/>
      <c r="AC2" s="53"/>
      <c r="AD2" s="53"/>
      <c r="AE2" s="53"/>
      <c r="AF2" s="53"/>
      <c r="AG2" s="53"/>
      <c r="AH2" s="53"/>
      <c r="AI2" s="53"/>
      <c r="AJ2" s="53"/>
      <c r="AK2" s="53"/>
      <c r="AL2" s="53"/>
      <c r="AM2" s="53"/>
      <c r="AN2" s="53"/>
      <c r="AO2" s="53"/>
      <c r="AP2" s="53"/>
      <c r="AQ2" s="53"/>
      <c r="AR2" s="53"/>
      <c r="AS2" s="53"/>
      <c r="AT2" s="53"/>
      <c r="AU2" s="53"/>
      <c r="AV2" s="53"/>
      <c r="AW2" s="60"/>
      <c r="AX2" s="61"/>
    </row>
    <row r="3" spans="1:56" ht="16.5">
      <c r="A3" s="62" t="s">
        <v>0</v>
      </c>
      <c r="B3" s="62" t="s">
        <v>1</v>
      </c>
      <c r="C3" s="63" t="s">
        <v>2</v>
      </c>
      <c r="D3" s="64"/>
      <c r="E3" s="665" t="s">
        <v>3</v>
      </c>
      <c r="F3" s="666"/>
      <c r="G3" s="666"/>
      <c r="H3" s="666"/>
      <c r="I3" s="666"/>
      <c r="J3" s="667"/>
      <c r="K3" s="665" t="s">
        <v>281</v>
      </c>
      <c r="L3" s="666"/>
      <c r="M3" s="666"/>
      <c r="N3" s="666"/>
      <c r="O3" s="666"/>
      <c r="P3" s="667"/>
      <c r="Q3" s="665" t="s">
        <v>282</v>
      </c>
      <c r="R3" s="666"/>
      <c r="S3" s="666"/>
      <c r="T3" s="666"/>
      <c r="U3" s="666"/>
      <c r="V3" s="667"/>
      <c r="W3" s="681" t="s">
        <v>283</v>
      </c>
      <c r="X3" s="682"/>
      <c r="Y3" s="682"/>
      <c r="Z3" s="682"/>
      <c r="AA3" s="682"/>
      <c r="AB3" s="683"/>
      <c r="AC3" s="665" t="s">
        <v>284</v>
      </c>
      <c r="AD3" s="666"/>
      <c r="AE3" s="666"/>
      <c r="AF3" s="666"/>
      <c r="AG3" s="666"/>
      <c r="AH3" s="667"/>
      <c r="AI3" s="665" t="s">
        <v>285</v>
      </c>
      <c r="AJ3" s="666"/>
      <c r="AK3" s="666"/>
      <c r="AL3" s="666"/>
      <c r="AM3" s="666"/>
      <c r="AN3" s="667"/>
      <c r="AO3" s="665" t="s">
        <v>286</v>
      </c>
      <c r="AP3" s="667"/>
      <c r="AQ3" s="65" t="s">
        <v>4</v>
      </c>
      <c r="AR3" s="66"/>
      <c r="AS3" s="66" t="s">
        <v>5</v>
      </c>
      <c r="AT3" s="66"/>
      <c r="AU3" s="66"/>
      <c r="AV3" s="67"/>
      <c r="AW3" s="68" t="s">
        <v>6</v>
      </c>
      <c r="AX3" s="69" t="s">
        <v>271</v>
      </c>
      <c r="BA3" s="664" t="s">
        <v>349</v>
      </c>
      <c r="BB3" s="664" t="s">
        <v>350</v>
      </c>
      <c r="BC3" s="664" t="s">
        <v>353</v>
      </c>
      <c r="BD3" s="664" t="s">
        <v>351</v>
      </c>
    </row>
    <row r="4" spans="1:56" ht="16.5">
      <c r="A4" s="70"/>
      <c r="B4" s="70"/>
      <c r="C4" s="71" t="s">
        <v>7</v>
      </c>
      <c r="D4" s="72"/>
      <c r="E4" s="678" t="s">
        <v>8</v>
      </c>
      <c r="F4" s="679"/>
      <c r="G4" s="672" t="s">
        <v>9</v>
      </c>
      <c r="H4" s="679"/>
      <c r="I4" s="672" t="s">
        <v>10</v>
      </c>
      <c r="J4" s="673"/>
      <c r="K4" s="678" t="s">
        <v>8</v>
      </c>
      <c r="L4" s="679"/>
      <c r="M4" s="672" t="s">
        <v>9</v>
      </c>
      <c r="N4" s="679"/>
      <c r="O4" s="672" t="s">
        <v>10</v>
      </c>
      <c r="P4" s="673"/>
      <c r="Q4" s="678" t="s">
        <v>8</v>
      </c>
      <c r="R4" s="679"/>
      <c r="S4" s="672" t="s">
        <v>9</v>
      </c>
      <c r="T4" s="679"/>
      <c r="U4" s="672" t="s">
        <v>10</v>
      </c>
      <c r="V4" s="673"/>
      <c r="W4" s="714" t="s">
        <v>8</v>
      </c>
      <c r="X4" s="685"/>
      <c r="Y4" s="684" t="s">
        <v>9</v>
      </c>
      <c r="Z4" s="685"/>
      <c r="AA4" s="684" t="s">
        <v>10</v>
      </c>
      <c r="AB4" s="713"/>
      <c r="AC4" s="678" t="s">
        <v>8</v>
      </c>
      <c r="AD4" s="679"/>
      <c r="AE4" s="672" t="s">
        <v>9</v>
      </c>
      <c r="AF4" s="679"/>
      <c r="AG4" s="672" t="s">
        <v>10</v>
      </c>
      <c r="AH4" s="673"/>
      <c r="AI4" s="678" t="s">
        <v>8</v>
      </c>
      <c r="AJ4" s="679"/>
      <c r="AK4" s="672" t="s">
        <v>9</v>
      </c>
      <c r="AL4" s="679"/>
      <c r="AM4" s="672" t="s">
        <v>10</v>
      </c>
      <c r="AN4" s="673"/>
      <c r="AO4" s="678" t="s">
        <v>8</v>
      </c>
      <c r="AP4" s="679"/>
      <c r="AQ4" s="678" t="s">
        <v>8</v>
      </c>
      <c r="AR4" s="679"/>
      <c r="AS4" s="672" t="s">
        <v>9</v>
      </c>
      <c r="AT4" s="679"/>
      <c r="AU4" s="672" t="s">
        <v>10</v>
      </c>
      <c r="AV4" s="673"/>
      <c r="AW4" s="73" t="s">
        <v>13</v>
      </c>
      <c r="AX4" s="74" t="s">
        <v>270</v>
      </c>
      <c r="BA4" s="664"/>
      <c r="BB4" s="664"/>
      <c r="BC4" s="664"/>
      <c r="BD4" s="664"/>
    </row>
    <row r="5" spans="1:56" ht="16.5">
      <c r="A5" s="70"/>
      <c r="B5" s="70"/>
      <c r="C5" s="71"/>
      <c r="D5" s="72"/>
      <c r="E5" s="75"/>
      <c r="F5" s="76"/>
      <c r="G5" s="77"/>
      <c r="H5" s="76"/>
      <c r="I5" s="668" t="s">
        <v>15</v>
      </c>
      <c r="J5" s="670"/>
      <c r="K5" s="75"/>
      <c r="L5" s="76"/>
      <c r="M5" s="77"/>
      <c r="N5" s="76"/>
      <c r="O5" s="668" t="s">
        <v>15</v>
      </c>
      <c r="P5" s="670"/>
      <c r="Q5" s="75"/>
      <c r="R5" s="76"/>
      <c r="S5" s="77"/>
      <c r="T5" s="76"/>
      <c r="U5" s="668" t="s">
        <v>15</v>
      </c>
      <c r="V5" s="670"/>
      <c r="W5" s="369"/>
      <c r="X5" s="368"/>
      <c r="Y5" s="367"/>
      <c r="Z5" s="368"/>
      <c r="AA5" s="676" t="s">
        <v>15</v>
      </c>
      <c r="AB5" s="677"/>
      <c r="AC5" s="75"/>
      <c r="AD5" s="76"/>
      <c r="AE5" s="77"/>
      <c r="AF5" s="76"/>
      <c r="AG5" s="668" t="s">
        <v>15</v>
      </c>
      <c r="AH5" s="670"/>
      <c r="AI5" s="75"/>
      <c r="AJ5" s="76"/>
      <c r="AK5" s="77"/>
      <c r="AL5" s="76"/>
      <c r="AM5" s="668" t="s">
        <v>15</v>
      </c>
      <c r="AN5" s="670"/>
      <c r="AO5" s="75"/>
      <c r="AP5" s="76"/>
      <c r="AQ5" s="75"/>
      <c r="AR5" s="76"/>
      <c r="AS5" s="77"/>
      <c r="AT5" s="76"/>
      <c r="AU5" s="668" t="s">
        <v>15</v>
      </c>
      <c r="AV5" s="670"/>
      <c r="AW5" s="73" t="s">
        <v>263</v>
      </c>
      <c r="AX5" s="74" t="s">
        <v>269</v>
      </c>
      <c r="BA5" s="664"/>
      <c r="BB5" s="664"/>
      <c r="BC5" s="664"/>
      <c r="BD5" s="664"/>
    </row>
    <row r="6" spans="1:56" ht="16.5">
      <c r="A6" s="78" t="s">
        <v>17</v>
      </c>
      <c r="B6" s="78" t="s">
        <v>18</v>
      </c>
      <c r="C6" s="79" t="s">
        <v>19</v>
      </c>
      <c r="D6" s="80"/>
      <c r="E6" s="75"/>
      <c r="F6" s="76"/>
      <c r="G6" s="668" t="s">
        <v>20</v>
      </c>
      <c r="H6" s="669"/>
      <c r="I6" s="668" t="s">
        <v>20</v>
      </c>
      <c r="J6" s="670"/>
      <c r="K6" s="75"/>
      <c r="L6" s="76"/>
      <c r="M6" s="668" t="s">
        <v>20</v>
      </c>
      <c r="N6" s="669"/>
      <c r="O6" s="668" t="s">
        <v>20</v>
      </c>
      <c r="P6" s="670"/>
      <c r="Q6" s="75"/>
      <c r="R6" s="76"/>
      <c r="S6" s="668" t="s">
        <v>20</v>
      </c>
      <c r="T6" s="669"/>
      <c r="U6" s="668" t="s">
        <v>20</v>
      </c>
      <c r="V6" s="670"/>
      <c r="W6" s="369"/>
      <c r="X6" s="368"/>
      <c r="Y6" s="676" t="s">
        <v>20</v>
      </c>
      <c r="Z6" s="675"/>
      <c r="AA6" s="676" t="s">
        <v>20</v>
      </c>
      <c r="AB6" s="677"/>
      <c r="AC6" s="75"/>
      <c r="AD6" s="76"/>
      <c r="AE6" s="668" t="s">
        <v>20</v>
      </c>
      <c r="AF6" s="669"/>
      <c r="AG6" s="668" t="s">
        <v>20</v>
      </c>
      <c r="AH6" s="670"/>
      <c r="AI6" s="75"/>
      <c r="AJ6" s="76"/>
      <c r="AK6" s="668" t="s">
        <v>20</v>
      </c>
      <c r="AL6" s="669"/>
      <c r="AM6" s="668" t="s">
        <v>20</v>
      </c>
      <c r="AN6" s="670"/>
      <c r="AO6" s="75"/>
      <c r="AP6" s="76"/>
      <c r="AQ6" s="75"/>
      <c r="AR6" s="76"/>
      <c r="AS6" s="668" t="s">
        <v>20</v>
      </c>
      <c r="AT6" s="669"/>
      <c r="AU6" s="668" t="s">
        <v>20</v>
      </c>
      <c r="AV6" s="670"/>
      <c r="AW6" s="73" t="s">
        <v>264</v>
      </c>
      <c r="AX6" s="74" t="s">
        <v>272</v>
      </c>
      <c r="BA6" s="664"/>
      <c r="BB6" s="664"/>
      <c r="BC6" s="664"/>
      <c r="BD6" s="664"/>
    </row>
    <row r="7" spans="1:56" ht="16.5">
      <c r="A7" s="78"/>
      <c r="B7" s="78"/>
      <c r="C7" s="79"/>
      <c r="D7" s="80"/>
      <c r="E7" s="75"/>
      <c r="F7" s="76"/>
      <c r="G7" s="77"/>
      <c r="H7" s="76"/>
      <c r="I7" s="668" t="s">
        <v>21</v>
      </c>
      <c r="J7" s="670"/>
      <c r="K7" s="75"/>
      <c r="L7" s="76"/>
      <c r="M7" s="77"/>
      <c r="N7" s="76"/>
      <c r="O7" s="668" t="s">
        <v>21</v>
      </c>
      <c r="P7" s="670"/>
      <c r="Q7" s="75"/>
      <c r="R7" s="76"/>
      <c r="S7" s="77"/>
      <c r="T7" s="76"/>
      <c r="U7" s="668" t="s">
        <v>21</v>
      </c>
      <c r="V7" s="670"/>
      <c r="W7" s="369"/>
      <c r="X7" s="368"/>
      <c r="Y7" s="367"/>
      <c r="Z7" s="368"/>
      <c r="AA7" s="676" t="s">
        <v>21</v>
      </c>
      <c r="AB7" s="677"/>
      <c r="AC7" s="75"/>
      <c r="AD7" s="76"/>
      <c r="AE7" s="77"/>
      <c r="AF7" s="76"/>
      <c r="AG7" s="668" t="s">
        <v>21</v>
      </c>
      <c r="AH7" s="670"/>
      <c r="AI7" s="75"/>
      <c r="AJ7" s="76"/>
      <c r="AK7" s="77"/>
      <c r="AL7" s="76"/>
      <c r="AM7" s="668" t="s">
        <v>21</v>
      </c>
      <c r="AN7" s="670"/>
      <c r="AO7" s="75"/>
      <c r="AP7" s="76"/>
      <c r="AQ7" s="75"/>
      <c r="AR7" s="76"/>
      <c r="AS7" s="77"/>
      <c r="AT7" s="76"/>
      <c r="AU7" s="668" t="s">
        <v>21</v>
      </c>
      <c r="AV7" s="670"/>
      <c r="AW7" s="73" t="s">
        <v>265</v>
      </c>
      <c r="AX7" s="74" t="s">
        <v>268</v>
      </c>
      <c r="BA7" s="664"/>
      <c r="BB7" s="664"/>
      <c r="BC7" s="664"/>
      <c r="BD7" s="664"/>
    </row>
    <row r="8" spans="1:56" ht="16.5">
      <c r="A8" s="70" t="s">
        <v>22</v>
      </c>
      <c r="B8" s="70"/>
      <c r="C8" s="79"/>
      <c r="D8" s="81" t="s">
        <v>23</v>
      </c>
      <c r="E8" s="671" t="s">
        <v>21</v>
      </c>
      <c r="F8" s="669"/>
      <c r="G8" s="668" t="s">
        <v>21</v>
      </c>
      <c r="H8" s="669"/>
      <c r="I8" s="668"/>
      <c r="J8" s="670"/>
      <c r="K8" s="671" t="s">
        <v>21</v>
      </c>
      <c r="L8" s="669"/>
      <c r="M8" s="668" t="s">
        <v>21</v>
      </c>
      <c r="N8" s="669"/>
      <c r="O8" s="668"/>
      <c r="P8" s="670"/>
      <c r="Q8" s="671" t="s">
        <v>21</v>
      </c>
      <c r="R8" s="669"/>
      <c r="S8" s="668" t="s">
        <v>21</v>
      </c>
      <c r="T8" s="669"/>
      <c r="U8" s="668"/>
      <c r="V8" s="670"/>
      <c r="W8" s="674" t="s">
        <v>21</v>
      </c>
      <c r="X8" s="675"/>
      <c r="Y8" s="676" t="s">
        <v>21</v>
      </c>
      <c r="Z8" s="675"/>
      <c r="AA8" s="676"/>
      <c r="AB8" s="677"/>
      <c r="AC8" s="671" t="s">
        <v>21</v>
      </c>
      <c r="AD8" s="669"/>
      <c r="AE8" s="668" t="s">
        <v>21</v>
      </c>
      <c r="AF8" s="669"/>
      <c r="AG8" s="668"/>
      <c r="AH8" s="670"/>
      <c r="AI8" s="671" t="s">
        <v>21</v>
      </c>
      <c r="AJ8" s="669"/>
      <c r="AK8" s="668" t="s">
        <v>21</v>
      </c>
      <c r="AL8" s="669"/>
      <c r="AM8" s="668"/>
      <c r="AN8" s="670"/>
      <c r="AO8" s="671" t="s">
        <v>21</v>
      </c>
      <c r="AP8" s="669"/>
      <c r="AQ8" s="671" t="s">
        <v>21</v>
      </c>
      <c r="AR8" s="669"/>
      <c r="AS8" s="668" t="s">
        <v>21</v>
      </c>
      <c r="AT8" s="669"/>
      <c r="AU8" s="668"/>
      <c r="AV8" s="670"/>
      <c r="AW8" s="73" t="s">
        <v>266</v>
      </c>
      <c r="AX8" s="74" t="s">
        <v>24</v>
      </c>
      <c r="BA8" s="664"/>
      <c r="BB8" s="664"/>
      <c r="BC8" s="664"/>
      <c r="BD8" s="664"/>
    </row>
    <row r="9" spans="1:56" ht="17" thickBot="1">
      <c r="A9" s="82" t="s">
        <v>25</v>
      </c>
      <c r="B9" s="83" t="s">
        <v>23</v>
      </c>
      <c r="C9" s="705" t="s">
        <v>26</v>
      </c>
      <c r="D9" s="706"/>
      <c r="E9" s="84"/>
      <c r="F9" s="85"/>
      <c r="G9" s="86"/>
      <c r="H9" s="85"/>
      <c r="I9" s="86"/>
      <c r="J9" s="87"/>
      <c r="K9" s="84"/>
      <c r="L9" s="85"/>
      <c r="M9" s="86"/>
      <c r="N9" s="85"/>
      <c r="O9" s="86"/>
      <c r="P9" s="87"/>
      <c r="Q9" s="84"/>
      <c r="R9" s="85"/>
      <c r="S9" s="86"/>
      <c r="T9" s="85"/>
      <c r="U9" s="86"/>
      <c r="V9" s="87"/>
      <c r="W9" s="366"/>
      <c r="X9" s="365"/>
      <c r="Y9" s="364"/>
      <c r="Z9" s="365"/>
      <c r="AA9" s="364"/>
      <c r="AB9" s="363"/>
      <c r="AC9" s="84"/>
      <c r="AD9" s="85"/>
      <c r="AE9" s="86"/>
      <c r="AF9" s="85"/>
      <c r="AG9" s="86"/>
      <c r="AH9" s="87"/>
      <c r="AI9" s="84"/>
      <c r="AJ9" s="85"/>
      <c r="AK9" s="86"/>
      <c r="AL9" s="85"/>
      <c r="AM9" s="86"/>
      <c r="AN9" s="87"/>
      <c r="AO9" s="84"/>
      <c r="AP9" s="85"/>
      <c r="AQ9" s="84"/>
      <c r="AR9" s="85"/>
      <c r="AS9" s="86"/>
      <c r="AT9" s="85"/>
      <c r="AU9" s="86"/>
      <c r="AV9" s="87"/>
      <c r="AW9" s="88" t="s">
        <v>267</v>
      </c>
      <c r="AX9" s="89" t="s">
        <v>199</v>
      </c>
      <c r="BA9" s="664"/>
      <c r="BB9" s="664"/>
      <c r="BC9" s="664"/>
      <c r="BD9" s="664"/>
    </row>
    <row r="10" spans="1:56" ht="17.25" customHeight="1">
      <c r="A10" s="702" t="s">
        <v>151</v>
      </c>
      <c r="B10" s="694" t="s">
        <v>174</v>
      </c>
      <c r="C10" s="696" t="s">
        <v>152</v>
      </c>
      <c r="D10" s="697"/>
      <c r="E10" s="90"/>
      <c r="F10" s="294"/>
      <c r="G10" s="329"/>
      <c r="H10" s="303"/>
      <c r="I10" s="90"/>
      <c r="J10" s="294"/>
      <c r="K10" s="302"/>
      <c r="L10" s="279"/>
      <c r="M10" s="340"/>
      <c r="N10" s="275"/>
      <c r="O10" s="276"/>
      <c r="P10" s="304"/>
      <c r="Q10" s="90"/>
      <c r="R10" s="294"/>
      <c r="S10" s="329"/>
      <c r="T10" s="303"/>
      <c r="U10" s="90"/>
      <c r="V10" s="294"/>
      <c r="W10" s="302">
        <v>5</v>
      </c>
      <c r="X10" s="279"/>
      <c r="Y10" s="322">
        <v>0</v>
      </c>
      <c r="Z10" s="275"/>
      <c r="AA10" s="276">
        <v>4</v>
      </c>
      <c r="AB10" s="304"/>
      <c r="AC10" s="90"/>
      <c r="AD10" s="294"/>
      <c r="AE10" s="329"/>
      <c r="AF10" s="303"/>
      <c r="AG10" s="90"/>
      <c r="AH10" s="294"/>
      <c r="AI10" s="302">
        <v>2</v>
      </c>
      <c r="AJ10" s="279"/>
      <c r="AK10" s="322">
        <v>1</v>
      </c>
      <c r="AL10" s="275"/>
      <c r="AM10" s="276">
        <v>1</v>
      </c>
      <c r="AN10" s="278"/>
      <c r="AO10" s="90">
        <v>1</v>
      </c>
      <c r="AP10" s="294"/>
      <c r="AQ10" s="249">
        <f t="shared" ref="AQ10:AR13" si="0">(E10+K10+Q10+W10+AC10+AI10+AO10)</f>
        <v>8</v>
      </c>
      <c r="AR10" s="474">
        <f t="shared" si="0"/>
        <v>0</v>
      </c>
      <c r="AS10" s="315">
        <f t="shared" ref="AS10:AV13" si="1">(G10+M10+S10+Y10+AE10+AK10)</f>
        <v>1</v>
      </c>
      <c r="AT10" s="400">
        <f t="shared" si="1"/>
        <v>0</v>
      </c>
      <c r="AU10" s="315">
        <f t="shared" si="1"/>
        <v>5</v>
      </c>
      <c r="AV10" s="474">
        <f t="shared" si="1"/>
        <v>0</v>
      </c>
      <c r="AW10" s="721">
        <v>0.25</v>
      </c>
      <c r="AX10" s="722"/>
      <c r="BA10" s="535">
        <f>AQ10/BB10</f>
        <v>0.24980096327622955</v>
      </c>
      <c r="BB10" s="559">
        <f>BC10/10^6</f>
        <v>32.025497000000001</v>
      </c>
      <c r="BC10" s="536">
        <f>SUM(BD10:BD11)</f>
        <v>32025497</v>
      </c>
      <c r="BD10" s="536">
        <v>31221126</v>
      </c>
    </row>
    <row r="11" spans="1:56" ht="17.25" customHeight="1">
      <c r="A11" s="680"/>
      <c r="B11" s="691"/>
      <c r="C11" s="695"/>
      <c r="D11" s="687"/>
      <c r="E11" s="91"/>
      <c r="F11" s="295"/>
      <c r="G11" s="330"/>
      <c r="H11" s="274"/>
      <c r="I11" s="91"/>
      <c r="J11" s="295"/>
      <c r="K11" s="305"/>
      <c r="L11" s="91"/>
      <c r="M11" s="341"/>
      <c r="N11" s="92"/>
      <c r="O11" s="277"/>
      <c r="P11" s="269"/>
      <c r="Q11" s="91"/>
      <c r="R11" s="295"/>
      <c r="S11" s="330"/>
      <c r="T11" s="274"/>
      <c r="U11" s="91"/>
      <c r="V11" s="295"/>
      <c r="W11" s="305"/>
      <c r="X11" s="91"/>
      <c r="Y11" s="333"/>
      <c r="Z11" s="92"/>
      <c r="AA11" s="277"/>
      <c r="AB11" s="269"/>
      <c r="AC11" s="91"/>
      <c r="AD11" s="295"/>
      <c r="AE11" s="330"/>
      <c r="AF11" s="274"/>
      <c r="AG11" s="91"/>
      <c r="AH11" s="295"/>
      <c r="AI11" s="305"/>
      <c r="AJ11" s="91"/>
      <c r="AK11" s="248"/>
      <c r="AL11" s="92"/>
      <c r="AM11" s="272"/>
      <c r="AN11" s="269"/>
      <c r="AO11" s="91"/>
      <c r="AP11" s="295"/>
      <c r="AQ11" s="396">
        <f t="shared" si="0"/>
        <v>0</v>
      </c>
      <c r="AR11" s="475">
        <f t="shared" si="0"/>
        <v>0</v>
      </c>
      <c r="AS11" s="393">
        <f t="shared" si="1"/>
        <v>0</v>
      </c>
      <c r="AT11" s="395">
        <f t="shared" si="1"/>
        <v>0</v>
      </c>
      <c r="AU11" s="393">
        <f t="shared" si="1"/>
        <v>0</v>
      </c>
      <c r="AV11" s="475">
        <f t="shared" si="1"/>
        <v>0</v>
      </c>
      <c r="AW11" s="715"/>
      <c r="AX11" s="717"/>
      <c r="BB11" s="559"/>
      <c r="BC11" s="536"/>
      <c r="BD11" s="536">
        <v>804371</v>
      </c>
    </row>
    <row r="12" spans="1:56" ht="17.25" customHeight="1">
      <c r="A12" s="680"/>
      <c r="B12" s="692" t="s">
        <v>153</v>
      </c>
      <c r="C12" s="686" t="s">
        <v>89</v>
      </c>
      <c r="D12" s="687"/>
      <c r="E12" s="93"/>
      <c r="F12" s="296"/>
      <c r="G12" s="331"/>
      <c r="H12" s="264"/>
      <c r="I12" s="93"/>
      <c r="J12" s="296"/>
      <c r="K12" s="306"/>
      <c r="L12" s="93"/>
      <c r="M12" s="334"/>
      <c r="N12" s="94"/>
      <c r="O12" s="267"/>
      <c r="P12" s="280"/>
      <c r="Q12" s="93"/>
      <c r="R12" s="296"/>
      <c r="S12" s="331"/>
      <c r="T12" s="264"/>
      <c r="U12" s="93"/>
      <c r="V12" s="296"/>
      <c r="W12" s="306"/>
      <c r="X12" s="93"/>
      <c r="Y12" s="334"/>
      <c r="Z12" s="94"/>
      <c r="AA12" s="267"/>
      <c r="AB12" s="280"/>
      <c r="AC12" s="93"/>
      <c r="AD12" s="296"/>
      <c r="AE12" s="331"/>
      <c r="AF12" s="264"/>
      <c r="AG12" s="93"/>
      <c r="AH12" s="296"/>
      <c r="AI12" s="306"/>
      <c r="AJ12" s="93"/>
      <c r="AK12" s="323"/>
      <c r="AL12" s="95"/>
      <c r="AM12" s="273"/>
      <c r="AN12" s="270"/>
      <c r="AO12" s="267"/>
      <c r="AP12" s="296"/>
      <c r="AQ12" s="372">
        <f t="shared" si="0"/>
        <v>0</v>
      </c>
      <c r="AR12" s="476">
        <f t="shared" si="0"/>
        <v>0</v>
      </c>
      <c r="AS12" s="373">
        <f t="shared" si="1"/>
        <v>0</v>
      </c>
      <c r="AT12" s="397">
        <f t="shared" si="1"/>
        <v>0</v>
      </c>
      <c r="AU12" s="373">
        <f t="shared" si="1"/>
        <v>0</v>
      </c>
      <c r="AV12" s="476">
        <f t="shared" si="1"/>
        <v>0</v>
      </c>
      <c r="AW12" s="715"/>
      <c r="AX12" s="717"/>
      <c r="BA12" s="535">
        <f t="shared" ref="BA12" si="2">AQ12/BB12</f>
        <v>0</v>
      </c>
      <c r="BB12" s="559">
        <f t="shared" ref="BB12" si="3">BC12/10^6</f>
        <v>5.9278079999999997</v>
      </c>
      <c r="BC12" s="536">
        <f t="shared" ref="BC12" si="4">SUM(BD12:BD13)</f>
        <v>5927808</v>
      </c>
      <c r="BD12" s="536">
        <v>5927808</v>
      </c>
    </row>
    <row r="13" spans="1:56" ht="17.25" customHeight="1" thickBot="1">
      <c r="A13" s="680"/>
      <c r="B13" s="693"/>
      <c r="C13" s="688"/>
      <c r="D13" s="689"/>
      <c r="E13" s="282"/>
      <c r="F13" s="297"/>
      <c r="G13" s="332"/>
      <c r="H13" s="285"/>
      <c r="I13" s="286"/>
      <c r="J13" s="297"/>
      <c r="K13" s="307"/>
      <c r="L13" s="286"/>
      <c r="M13" s="324"/>
      <c r="N13" s="283"/>
      <c r="O13" s="284"/>
      <c r="P13" s="287"/>
      <c r="Q13" s="286"/>
      <c r="R13" s="297"/>
      <c r="S13" s="332"/>
      <c r="T13" s="285"/>
      <c r="U13" s="286"/>
      <c r="V13" s="297"/>
      <c r="W13" s="307"/>
      <c r="X13" s="286"/>
      <c r="Y13" s="324"/>
      <c r="Z13" s="283"/>
      <c r="AA13" s="284"/>
      <c r="AB13" s="287"/>
      <c r="AC13" s="286"/>
      <c r="AD13" s="297"/>
      <c r="AE13" s="332"/>
      <c r="AF13" s="285"/>
      <c r="AG13" s="286"/>
      <c r="AH13" s="297"/>
      <c r="AI13" s="307"/>
      <c r="AJ13" s="286"/>
      <c r="AK13" s="324"/>
      <c r="AL13" s="283"/>
      <c r="AM13" s="284"/>
      <c r="AN13" s="287"/>
      <c r="AO13" s="284"/>
      <c r="AP13" s="297"/>
      <c r="AQ13" s="398">
        <f t="shared" si="0"/>
        <v>0</v>
      </c>
      <c r="AR13" s="477">
        <f t="shared" si="0"/>
        <v>0</v>
      </c>
      <c r="AS13" s="317">
        <f t="shared" si="1"/>
        <v>0</v>
      </c>
      <c r="AT13" s="399">
        <f t="shared" si="1"/>
        <v>0</v>
      </c>
      <c r="AU13" s="317">
        <f t="shared" si="1"/>
        <v>0</v>
      </c>
      <c r="AV13" s="477">
        <f t="shared" si="1"/>
        <v>0</v>
      </c>
      <c r="AW13" s="716"/>
      <c r="AX13" s="718"/>
      <c r="BB13" s="559"/>
      <c r="BC13" s="536"/>
      <c r="BD13" s="536"/>
    </row>
    <row r="14" spans="1:56" ht="17.25" customHeight="1" thickTop="1">
      <c r="A14" s="680"/>
      <c r="B14" s="698" t="s">
        <v>176</v>
      </c>
      <c r="C14" s="698"/>
      <c r="D14" s="699"/>
      <c r="E14" s="312">
        <f>E10+E12</f>
        <v>0</v>
      </c>
      <c r="F14" s="261">
        <f>F10+F12</f>
        <v>0</v>
      </c>
      <c r="G14" s="318">
        <f t="shared" ref="G14:AV14" si="5">G10+G12</f>
        <v>0</v>
      </c>
      <c r="H14" s="96">
        <f t="shared" si="5"/>
        <v>0</v>
      </c>
      <c r="I14" s="251">
        <f t="shared" si="5"/>
        <v>0</v>
      </c>
      <c r="J14" s="96">
        <f t="shared" si="5"/>
        <v>0</v>
      </c>
      <c r="K14" s="312">
        <f t="shared" si="5"/>
        <v>0</v>
      </c>
      <c r="L14" s="261">
        <f t="shared" si="5"/>
        <v>0</v>
      </c>
      <c r="M14" s="318">
        <f t="shared" si="5"/>
        <v>0</v>
      </c>
      <c r="N14" s="96">
        <f t="shared" si="5"/>
        <v>0</v>
      </c>
      <c r="O14" s="251">
        <f t="shared" si="5"/>
        <v>0</v>
      </c>
      <c r="P14" s="96">
        <f t="shared" si="5"/>
        <v>0</v>
      </c>
      <c r="Q14" s="312">
        <f t="shared" si="5"/>
        <v>0</v>
      </c>
      <c r="R14" s="261">
        <f t="shared" si="5"/>
        <v>0</v>
      </c>
      <c r="S14" s="318">
        <f t="shared" si="5"/>
        <v>0</v>
      </c>
      <c r="T14" s="96">
        <f t="shared" si="5"/>
        <v>0</v>
      </c>
      <c r="U14" s="251">
        <f t="shared" si="5"/>
        <v>0</v>
      </c>
      <c r="V14" s="96">
        <f t="shared" si="5"/>
        <v>0</v>
      </c>
      <c r="W14" s="312">
        <f t="shared" si="5"/>
        <v>5</v>
      </c>
      <c r="X14" s="261">
        <f t="shared" si="5"/>
        <v>0</v>
      </c>
      <c r="Y14" s="318">
        <f t="shared" si="5"/>
        <v>0</v>
      </c>
      <c r="Z14" s="96">
        <f t="shared" si="5"/>
        <v>0</v>
      </c>
      <c r="AA14" s="251">
        <f t="shared" si="5"/>
        <v>4</v>
      </c>
      <c r="AB14" s="96">
        <f t="shared" si="5"/>
        <v>0</v>
      </c>
      <c r="AC14" s="312">
        <f t="shared" si="5"/>
        <v>0</v>
      </c>
      <c r="AD14" s="261">
        <f t="shared" si="5"/>
        <v>0</v>
      </c>
      <c r="AE14" s="318">
        <f t="shared" si="5"/>
        <v>0</v>
      </c>
      <c r="AF14" s="96">
        <f t="shared" si="5"/>
        <v>0</v>
      </c>
      <c r="AG14" s="251">
        <f t="shared" si="5"/>
        <v>0</v>
      </c>
      <c r="AH14" s="96">
        <f t="shared" si="5"/>
        <v>0</v>
      </c>
      <c r="AI14" s="312">
        <f t="shared" si="5"/>
        <v>2</v>
      </c>
      <c r="AJ14" s="261">
        <f t="shared" si="5"/>
        <v>0</v>
      </c>
      <c r="AK14" s="318">
        <f t="shared" si="5"/>
        <v>1</v>
      </c>
      <c r="AL14" s="96">
        <f t="shared" si="5"/>
        <v>0</v>
      </c>
      <c r="AM14" s="251">
        <f t="shared" si="5"/>
        <v>1</v>
      </c>
      <c r="AN14" s="96">
        <f t="shared" si="5"/>
        <v>0</v>
      </c>
      <c r="AO14" s="312">
        <f t="shared" si="5"/>
        <v>1</v>
      </c>
      <c r="AP14" s="261">
        <f t="shared" si="5"/>
        <v>0</v>
      </c>
      <c r="AQ14" s="312">
        <f t="shared" si="5"/>
        <v>8</v>
      </c>
      <c r="AR14" s="96">
        <f t="shared" si="5"/>
        <v>0</v>
      </c>
      <c r="AS14" s="251">
        <f t="shared" si="5"/>
        <v>1</v>
      </c>
      <c r="AT14" s="96">
        <f t="shared" si="5"/>
        <v>0</v>
      </c>
      <c r="AU14" s="251">
        <f t="shared" si="5"/>
        <v>5</v>
      </c>
      <c r="AV14" s="359">
        <f t="shared" si="5"/>
        <v>0</v>
      </c>
      <c r="AW14" s="719">
        <v>0.21</v>
      </c>
      <c r="AX14" s="724"/>
      <c r="BA14" s="535">
        <f t="shared" ref="BA14" si="6">AQ14/BB14</f>
        <v>0.21078533213378914</v>
      </c>
      <c r="BB14" s="559">
        <f t="shared" ref="BB14" si="7">BC14/10^6</f>
        <v>37.953305</v>
      </c>
      <c r="BC14" s="536">
        <f t="shared" ref="BC14" si="8">SUM(BD14:BD15)</f>
        <v>37953305</v>
      </c>
      <c r="BD14" s="536">
        <f>BD10+BD12</f>
        <v>37148934</v>
      </c>
    </row>
    <row r="15" spans="1:56" ht="17.25" customHeight="1" thickBot="1">
      <c r="A15" s="680"/>
      <c r="B15" s="703"/>
      <c r="C15" s="703"/>
      <c r="D15" s="704"/>
      <c r="E15" s="529">
        <f>E11+E13</f>
        <v>0</v>
      </c>
      <c r="F15" s="530">
        <f>F11+F13</f>
        <v>0</v>
      </c>
      <c r="G15" s="616">
        <f t="shared" ref="G15:AV15" si="9">G11+G13</f>
        <v>0</v>
      </c>
      <c r="H15" s="531">
        <f t="shared" si="9"/>
        <v>0</v>
      </c>
      <c r="I15" s="532">
        <f t="shared" si="9"/>
        <v>0</v>
      </c>
      <c r="J15" s="531">
        <f t="shared" si="9"/>
        <v>0</v>
      </c>
      <c r="K15" s="529">
        <f t="shared" si="9"/>
        <v>0</v>
      </c>
      <c r="L15" s="530">
        <f t="shared" si="9"/>
        <v>0</v>
      </c>
      <c r="M15" s="616">
        <f t="shared" si="9"/>
        <v>0</v>
      </c>
      <c r="N15" s="531">
        <f t="shared" si="9"/>
        <v>0</v>
      </c>
      <c r="O15" s="532">
        <f t="shared" si="9"/>
        <v>0</v>
      </c>
      <c r="P15" s="531">
        <f t="shared" si="9"/>
        <v>0</v>
      </c>
      <c r="Q15" s="529">
        <f t="shared" si="9"/>
        <v>0</v>
      </c>
      <c r="R15" s="530">
        <f t="shared" si="9"/>
        <v>0</v>
      </c>
      <c r="S15" s="616">
        <f t="shared" si="9"/>
        <v>0</v>
      </c>
      <c r="T15" s="531">
        <f t="shared" si="9"/>
        <v>0</v>
      </c>
      <c r="U15" s="532">
        <f t="shared" si="9"/>
        <v>0</v>
      </c>
      <c r="V15" s="531">
        <f t="shared" si="9"/>
        <v>0</v>
      </c>
      <c r="W15" s="529">
        <f t="shared" si="9"/>
        <v>0</v>
      </c>
      <c r="X15" s="530">
        <f t="shared" si="9"/>
        <v>0</v>
      </c>
      <c r="Y15" s="616">
        <f t="shared" si="9"/>
        <v>0</v>
      </c>
      <c r="Z15" s="531">
        <f t="shared" si="9"/>
        <v>0</v>
      </c>
      <c r="AA15" s="532">
        <f t="shared" si="9"/>
        <v>0</v>
      </c>
      <c r="AB15" s="531">
        <f t="shared" si="9"/>
        <v>0</v>
      </c>
      <c r="AC15" s="529">
        <f t="shared" si="9"/>
        <v>0</v>
      </c>
      <c r="AD15" s="530">
        <f t="shared" si="9"/>
        <v>0</v>
      </c>
      <c r="AE15" s="616">
        <f t="shared" si="9"/>
        <v>0</v>
      </c>
      <c r="AF15" s="531">
        <f t="shared" si="9"/>
        <v>0</v>
      </c>
      <c r="AG15" s="532">
        <f t="shared" si="9"/>
        <v>0</v>
      </c>
      <c r="AH15" s="531">
        <f t="shared" si="9"/>
        <v>0</v>
      </c>
      <c r="AI15" s="529">
        <f t="shared" si="9"/>
        <v>0</v>
      </c>
      <c r="AJ15" s="530">
        <f t="shared" si="9"/>
        <v>0</v>
      </c>
      <c r="AK15" s="616">
        <f t="shared" si="9"/>
        <v>0</v>
      </c>
      <c r="AL15" s="531">
        <f t="shared" si="9"/>
        <v>0</v>
      </c>
      <c r="AM15" s="532">
        <f t="shared" si="9"/>
        <v>0</v>
      </c>
      <c r="AN15" s="531">
        <f t="shared" si="9"/>
        <v>0</v>
      </c>
      <c r="AO15" s="529">
        <f t="shared" si="9"/>
        <v>0</v>
      </c>
      <c r="AP15" s="530">
        <f t="shared" si="9"/>
        <v>0</v>
      </c>
      <c r="AQ15" s="529">
        <f t="shared" si="9"/>
        <v>0</v>
      </c>
      <c r="AR15" s="531">
        <f t="shared" si="9"/>
        <v>0</v>
      </c>
      <c r="AS15" s="532">
        <f t="shared" si="9"/>
        <v>0</v>
      </c>
      <c r="AT15" s="531">
        <f t="shared" si="9"/>
        <v>0</v>
      </c>
      <c r="AU15" s="532">
        <f t="shared" si="9"/>
        <v>0</v>
      </c>
      <c r="AV15" s="615">
        <f t="shared" si="9"/>
        <v>0</v>
      </c>
      <c r="AW15" s="723"/>
      <c r="AX15" s="725"/>
      <c r="BB15" s="559"/>
      <c r="BC15" s="536"/>
      <c r="BD15" s="536">
        <f>BD11+BD13</f>
        <v>804371</v>
      </c>
    </row>
    <row r="16" spans="1:56" ht="17.25" customHeight="1">
      <c r="A16" s="702" t="s">
        <v>156</v>
      </c>
      <c r="B16" s="694" t="s">
        <v>174</v>
      </c>
      <c r="C16" s="696" t="s">
        <v>86</v>
      </c>
      <c r="D16" s="697"/>
      <c r="E16" s="638"/>
      <c r="F16" s="639"/>
      <c r="G16" s="640"/>
      <c r="H16" s="641"/>
      <c r="I16" s="638"/>
      <c r="J16" s="639"/>
      <c r="K16" s="642"/>
      <c r="L16" s="638"/>
      <c r="M16" s="643"/>
      <c r="N16" s="644"/>
      <c r="O16" s="645"/>
      <c r="P16" s="646"/>
      <c r="Q16" s="638"/>
      <c r="R16" s="639"/>
      <c r="S16" s="640"/>
      <c r="T16" s="641"/>
      <c r="U16" s="638"/>
      <c r="V16" s="639"/>
      <c r="W16" s="642">
        <v>8</v>
      </c>
      <c r="X16" s="638"/>
      <c r="Y16" s="643">
        <v>5</v>
      </c>
      <c r="Z16" s="644"/>
      <c r="AA16" s="645">
        <v>1</v>
      </c>
      <c r="AB16" s="646"/>
      <c r="AC16" s="638"/>
      <c r="AD16" s="639"/>
      <c r="AE16" s="640"/>
      <c r="AF16" s="641"/>
      <c r="AG16" s="638"/>
      <c r="AH16" s="639"/>
      <c r="AI16" s="655">
        <v>16</v>
      </c>
      <c r="AJ16" s="656">
        <v>1</v>
      </c>
      <c r="AK16" s="657">
        <v>12</v>
      </c>
      <c r="AL16" s="644"/>
      <c r="AM16" s="645">
        <v>4</v>
      </c>
      <c r="AN16" s="646">
        <v>1</v>
      </c>
      <c r="AO16" s="645"/>
      <c r="AP16" s="639"/>
      <c r="AQ16" s="249">
        <f t="shared" ref="AQ16:AR21" si="10">(E16+K16+Q16+W16+AC16+AI16+AO16)</f>
        <v>24</v>
      </c>
      <c r="AR16" s="474">
        <f t="shared" si="10"/>
        <v>1</v>
      </c>
      <c r="AS16" s="315">
        <f t="shared" ref="AS16:AV21" si="11">(G16+M16+S16+Y16+AE16+AK16)</f>
        <v>17</v>
      </c>
      <c r="AT16" s="400">
        <f t="shared" si="11"/>
        <v>0</v>
      </c>
      <c r="AU16" s="315">
        <f t="shared" si="11"/>
        <v>5</v>
      </c>
      <c r="AV16" s="474">
        <f t="shared" si="11"/>
        <v>1</v>
      </c>
      <c r="AW16" s="721">
        <v>0.44</v>
      </c>
      <c r="AX16" s="727"/>
      <c r="BA16" s="535">
        <f>AQ16/BB16</f>
        <v>0.43855665887071293</v>
      </c>
      <c r="BB16" s="559">
        <f t="shared" ref="BB16" si="12">BC16/10^6</f>
        <v>54.724969999999999</v>
      </c>
      <c r="BC16" s="536">
        <f t="shared" ref="BC16" si="13">SUM(BD16:BD17)</f>
        <v>54724970</v>
      </c>
      <c r="BD16" s="536">
        <v>37471103</v>
      </c>
    </row>
    <row r="17" spans="1:56" ht="17.25" customHeight="1">
      <c r="A17" s="680"/>
      <c r="B17" s="691"/>
      <c r="C17" s="695"/>
      <c r="D17" s="687"/>
      <c r="E17" s="99"/>
      <c r="F17" s="298"/>
      <c r="G17" s="325"/>
      <c r="H17" s="253"/>
      <c r="I17" s="99"/>
      <c r="J17" s="298"/>
      <c r="K17" s="309"/>
      <c r="L17" s="99"/>
      <c r="M17" s="336"/>
      <c r="N17" s="100"/>
      <c r="O17" s="256"/>
      <c r="P17" s="258"/>
      <c r="Q17" s="99"/>
      <c r="R17" s="298"/>
      <c r="S17" s="325"/>
      <c r="T17" s="253"/>
      <c r="U17" s="99"/>
      <c r="V17" s="298"/>
      <c r="W17" s="309"/>
      <c r="X17" s="99"/>
      <c r="Y17" s="336"/>
      <c r="Z17" s="100"/>
      <c r="AA17" s="256"/>
      <c r="AB17" s="258"/>
      <c r="AC17" s="99"/>
      <c r="AD17" s="298"/>
      <c r="AE17" s="325"/>
      <c r="AF17" s="253"/>
      <c r="AG17" s="99"/>
      <c r="AH17" s="298"/>
      <c r="AI17" s="309">
        <v>2</v>
      </c>
      <c r="AJ17" s="99">
        <v>1</v>
      </c>
      <c r="AK17" s="325"/>
      <c r="AL17" s="100"/>
      <c r="AM17" s="256">
        <v>2</v>
      </c>
      <c r="AN17" s="258">
        <v>1</v>
      </c>
      <c r="AO17" s="256"/>
      <c r="AP17" s="298"/>
      <c r="AQ17" s="396">
        <f t="shared" si="10"/>
        <v>2</v>
      </c>
      <c r="AR17" s="475">
        <f t="shared" si="10"/>
        <v>1</v>
      </c>
      <c r="AS17" s="393">
        <f t="shared" si="11"/>
        <v>0</v>
      </c>
      <c r="AT17" s="395">
        <f t="shared" si="11"/>
        <v>0</v>
      </c>
      <c r="AU17" s="393">
        <f t="shared" si="11"/>
        <v>2</v>
      </c>
      <c r="AV17" s="475">
        <f t="shared" si="11"/>
        <v>1</v>
      </c>
      <c r="AW17" s="715"/>
      <c r="AX17" s="717"/>
      <c r="BB17" s="559"/>
      <c r="BC17" s="536"/>
      <c r="BD17" s="536">
        <v>17253867</v>
      </c>
    </row>
    <row r="18" spans="1:56" ht="17.25" customHeight="1">
      <c r="A18" s="680"/>
      <c r="B18" s="692" t="s">
        <v>46</v>
      </c>
      <c r="C18" s="686" t="s">
        <v>152</v>
      </c>
      <c r="D18" s="687"/>
      <c r="E18" s="97"/>
      <c r="F18" s="262"/>
      <c r="G18" s="319"/>
      <c r="H18" s="254"/>
      <c r="I18" s="97"/>
      <c r="J18" s="262"/>
      <c r="K18" s="308"/>
      <c r="L18" s="97"/>
      <c r="M18" s="335"/>
      <c r="N18" s="98"/>
      <c r="O18" s="252"/>
      <c r="P18" s="257"/>
      <c r="Q18" s="97"/>
      <c r="R18" s="262"/>
      <c r="S18" s="319"/>
      <c r="T18" s="254"/>
      <c r="U18" s="97"/>
      <c r="V18" s="262"/>
      <c r="W18" s="308"/>
      <c r="X18" s="97"/>
      <c r="Y18" s="335"/>
      <c r="Z18" s="98"/>
      <c r="AA18" s="252"/>
      <c r="AB18" s="257"/>
      <c r="AC18" s="97"/>
      <c r="AD18" s="262"/>
      <c r="AE18" s="319"/>
      <c r="AF18" s="254"/>
      <c r="AG18" s="97"/>
      <c r="AH18" s="262"/>
      <c r="AI18" s="308"/>
      <c r="AJ18" s="97"/>
      <c r="AK18" s="319"/>
      <c r="AL18" s="98"/>
      <c r="AM18" s="252"/>
      <c r="AN18" s="257"/>
      <c r="AO18" s="252"/>
      <c r="AP18" s="262"/>
      <c r="AQ18" s="372">
        <f t="shared" si="10"/>
        <v>0</v>
      </c>
      <c r="AR18" s="476">
        <f t="shared" si="10"/>
        <v>0</v>
      </c>
      <c r="AS18" s="373">
        <f t="shared" si="11"/>
        <v>0</v>
      </c>
      <c r="AT18" s="397">
        <f t="shared" si="11"/>
        <v>0</v>
      </c>
      <c r="AU18" s="373">
        <f t="shared" si="11"/>
        <v>0</v>
      </c>
      <c r="AV18" s="476">
        <f t="shared" si="11"/>
        <v>0</v>
      </c>
      <c r="AW18" s="715"/>
      <c r="AX18" s="717"/>
      <c r="BA18" s="535">
        <f t="shared" ref="BA18" si="14">AQ18/BB18</f>
        <v>0</v>
      </c>
      <c r="BB18" s="559">
        <f t="shared" ref="BB18" si="15">BC18/10^6</f>
        <v>0.65967900000000002</v>
      </c>
      <c r="BC18" s="536">
        <f t="shared" ref="BC18" si="16">SUM(BD18:BD19)</f>
        <v>659679</v>
      </c>
      <c r="BD18" s="536">
        <v>2135</v>
      </c>
    </row>
    <row r="19" spans="1:56" ht="17.25" customHeight="1">
      <c r="A19" s="680"/>
      <c r="B19" s="691"/>
      <c r="C19" s="695"/>
      <c r="D19" s="687" t="s">
        <v>218</v>
      </c>
      <c r="E19" s="99"/>
      <c r="F19" s="298"/>
      <c r="G19" s="325"/>
      <c r="H19" s="253"/>
      <c r="I19" s="99"/>
      <c r="J19" s="298"/>
      <c r="K19" s="309"/>
      <c r="L19" s="99"/>
      <c r="M19" s="336"/>
      <c r="N19" s="100"/>
      <c r="O19" s="256"/>
      <c r="P19" s="258"/>
      <c r="Q19" s="99"/>
      <c r="R19" s="298"/>
      <c r="S19" s="325"/>
      <c r="T19" s="253"/>
      <c r="U19" s="99"/>
      <c r="V19" s="298"/>
      <c r="W19" s="309"/>
      <c r="X19" s="99"/>
      <c r="Y19" s="336"/>
      <c r="Z19" s="100"/>
      <c r="AA19" s="256"/>
      <c r="AB19" s="258"/>
      <c r="AC19" s="99"/>
      <c r="AD19" s="298"/>
      <c r="AE19" s="325"/>
      <c r="AF19" s="253"/>
      <c r="AG19" s="99"/>
      <c r="AH19" s="298"/>
      <c r="AI19" s="309"/>
      <c r="AJ19" s="99"/>
      <c r="AK19" s="325"/>
      <c r="AL19" s="100"/>
      <c r="AM19" s="256"/>
      <c r="AN19" s="258"/>
      <c r="AO19" s="256"/>
      <c r="AP19" s="298"/>
      <c r="AQ19" s="411">
        <f t="shared" si="10"/>
        <v>0</v>
      </c>
      <c r="AR19" s="478">
        <f t="shared" si="10"/>
        <v>0</v>
      </c>
      <c r="AS19" s="413">
        <f t="shared" si="11"/>
        <v>0</v>
      </c>
      <c r="AT19" s="412">
        <f t="shared" si="11"/>
        <v>0</v>
      </c>
      <c r="AU19" s="413">
        <f t="shared" si="11"/>
        <v>0</v>
      </c>
      <c r="AV19" s="478">
        <f t="shared" si="11"/>
        <v>0</v>
      </c>
      <c r="AW19" s="715"/>
      <c r="AX19" s="717"/>
      <c r="BB19" s="559"/>
      <c r="BC19" s="536"/>
      <c r="BD19" s="536">
        <v>657544</v>
      </c>
    </row>
    <row r="20" spans="1:56" ht="17.25" customHeight="1">
      <c r="A20" s="680"/>
      <c r="B20" s="692">
        <v>1</v>
      </c>
      <c r="C20" s="686" t="s">
        <v>89</v>
      </c>
      <c r="D20" s="687"/>
      <c r="E20" s="101"/>
      <c r="F20" s="299"/>
      <c r="G20" s="326"/>
      <c r="H20" s="265"/>
      <c r="I20" s="101"/>
      <c r="J20" s="299"/>
      <c r="K20" s="310"/>
      <c r="L20" s="101"/>
      <c r="M20" s="337"/>
      <c r="N20" s="102"/>
      <c r="O20" s="259"/>
      <c r="P20" s="271"/>
      <c r="Q20" s="101"/>
      <c r="R20" s="299"/>
      <c r="S20" s="326"/>
      <c r="T20" s="265"/>
      <c r="U20" s="101"/>
      <c r="V20" s="299"/>
      <c r="W20" s="310">
        <v>2</v>
      </c>
      <c r="X20" s="101"/>
      <c r="Y20" s="337">
        <v>2</v>
      </c>
      <c r="Z20" s="102"/>
      <c r="AA20" s="259"/>
      <c r="AB20" s="271"/>
      <c r="AC20" s="101"/>
      <c r="AD20" s="299"/>
      <c r="AE20" s="326"/>
      <c r="AF20" s="265"/>
      <c r="AG20" s="101"/>
      <c r="AH20" s="299"/>
      <c r="AI20" s="310">
        <v>5</v>
      </c>
      <c r="AJ20" s="101"/>
      <c r="AK20" s="326">
        <v>4</v>
      </c>
      <c r="AL20" s="102"/>
      <c r="AM20" s="259">
        <v>1</v>
      </c>
      <c r="AN20" s="271"/>
      <c r="AO20" s="259"/>
      <c r="AP20" s="299"/>
      <c r="AQ20" s="372">
        <f t="shared" si="10"/>
        <v>7</v>
      </c>
      <c r="AR20" s="476">
        <f t="shared" si="10"/>
        <v>0</v>
      </c>
      <c r="AS20" s="373">
        <f t="shared" si="11"/>
        <v>6</v>
      </c>
      <c r="AT20" s="397">
        <f t="shared" si="11"/>
        <v>0</v>
      </c>
      <c r="AU20" s="373">
        <f t="shared" si="11"/>
        <v>1</v>
      </c>
      <c r="AV20" s="476">
        <f t="shared" si="11"/>
        <v>0</v>
      </c>
      <c r="AW20" s="715">
        <v>0.69</v>
      </c>
      <c r="AX20" s="717"/>
      <c r="BA20" s="535">
        <f t="shared" ref="BA20" si="17">AQ20/BB20</f>
        <v>0.69414682899151425</v>
      </c>
      <c r="BB20" s="559">
        <f t="shared" ref="BB20" si="18">BC20/10^6</f>
        <v>10.084321800000001</v>
      </c>
      <c r="BC20" s="536">
        <f t="shared" ref="BC20" si="19">SUM(BD20:BD21)</f>
        <v>10084321.800000001</v>
      </c>
      <c r="BD20" s="536">
        <v>10084321.800000001</v>
      </c>
    </row>
    <row r="21" spans="1:56" ht="17.25" customHeight="1" thickBot="1">
      <c r="A21" s="680"/>
      <c r="B21" s="693"/>
      <c r="C21" s="688"/>
      <c r="D21" s="689"/>
      <c r="E21" s="103"/>
      <c r="F21" s="300"/>
      <c r="G21" s="327"/>
      <c r="H21" s="266"/>
      <c r="I21" s="103"/>
      <c r="J21" s="300"/>
      <c r="K21" s="311"/>
      <c r="L21" s="103"/>
      <c r="M21" s="338"/>
      <c r="N21" s="104"/>
      <c r="O21" s="268"/>
      <c r="P21" s="263"/>
      <c r="Q21" s="103"/>
      <c r="R21" s="300"/>
      <c r="S21" s="327"/>
      <c r="T21" s="266"/>
      <c r="U21" s="103"/>
      <c r="V21" s="300"/>
      <c r="W21" s="311"/>
      <c r="X21" s="103"/>
      <c r="Y21" s="338"/>
      <c r="Z21" s="104"/>
      <c r="AA21" s="268"/>
      <c r="AB21" s="263"/>
      <c r="AC21" s="103"/>
      <c r="AD21" s="300"/>
      <c r="AE21" s="327"/>
      <c r="AF21" s="266"/>
      <c r="AG21" s="103"/>
      <c r="AH21" s="300"/>
      <c r="AI21" s="311"/>
      <c r="AJ21" s="103"/>
      <c r="AK21" s="327"/>
      <c r="AL21" s="104"/>
      <c r="AM21" s="268"/>
      <c r="AN21" s="263"/>
      <c r="AO21" s="268"/>
      <c r="AP21" s="300"/>
      <c r="AQ21" s="396">
        <f t="shared" si="10"/>
        <v>0</v>
      </c>
      <c r="AR21" s="475">
        <f t="shared" si="10"/>
        <v>0</v>
      </c>
      <c r="AS21" s="393">
        <f t="shared" si="11"/>
        <v>0</v>
      </c>
      <c r="AT21" s="395">
        <f t="shared" si="11"/>
        <v>0</v>
      </c>
      <c r="AU21" s="393">
        <f t="shared" si="11"/>
        <v>0</v>
      </c>
      <c r="AV21" s="475">
        <f t="shared" si="11"/>
        <v>0</v>
      </c>
      <c r="AW21" s="716"/>
      <c r="AX21" s="718"/>
      <c r="BB21" s="559"/>
      <c r="BC21" s="536"/>
      <c r="BD21" s="536"/>
    </row>
    <row r="22" spans="1:56" ht="17.25" customHeight="1" thickTop="1">
      <c r="A22" s="680"/>
      <c r="B22" s="698" t="s">
        <v>176</v>
      </c>
      <c r="C22" s="698"/>
      <c r="D22" s="699"/>
      <c r="E22" s="312">
        <f t="shared" ref="E22:AV22" si="20">E16+E18+E20</f>
        <v>0</v>
      </c>
      <c r="F22" s="261">
        <f t="shared" si="20"/>
        <v>0</v>
      </c>
      <c r="G22" s="318">
        <f t="shared" si="20"/>
        <v>0</v>
      </c>
      <c r="H22" s="96">
        <f t="shared" si="20"/>
        <v>0</v>
      </c>
      <c r="I22" s="251">
        <f t="shared" si="20"/>
        <v>0</v>
      </c>
      <c r="J22" s="96">
        <f t="shared" si="20"/>
        <v>0</v>
      </c>
      <c r="K22" s="312">
        <f t="shared" si="20"/>
        <v>0</v>
      </c>
      <c r="L22" s="261">
        <f t="shared" si="20"/>
        <v>0</v>
      </c>
      <c r="M22" s="318">
        <f t="shared" si="20"/>
        <v>0</v>
      </c>
      <c r="N22" s="96">
        <f t="shared" si="20"/>
        <v>0</v>
      </c>
      <c r="O22" s="251">
        <f t="shared" si="20"/>
        <v>0</v>
      </c>
      <c r="P22" s="96">
        <f t="shared" si="20"/>
        <v>0</v>
      </c>
      <c r="Q22" s="312">
        <f t="shared" si="20"/>
        <v>0</v>
      </c>
      <c r="R22" s="261">
        <f t="shared" si="20"/>
        <v>0</v>
      </c>
      <c r="S22" s="318">
        <f t="shared" si="20"/>
        <v>0</v>
      </c>
      <c r="T22" s="96">
        <f t="shared" si="20"/>
        <v>0</v>
      </c>
      <c r="U22" s="251">
        <f t="shared" si="20"/>
        <v>0</v>
      </c>
      <c r="V22" s="96">
        <f t="shared" si="20"/>
        <v>0</v>
      </c>
      <c r="W22" s="312">
        <f t="shared" si="20"/>
        <v>10</v>
      </c>
      <c r="X22" s="261">
        <f t="shared" si="20"/>
        <v>0</v>
      </c>
      <c r="Y22" s="318">
        <f t="shared" si="20"/>
        <v>7</v>
      </c>
      <c r="Z22" s="96">
        <f t="shared" si="20"/>
        <v>0</v>
      </c>
      <c r="AA22" s="251">
        <f t="shared" si="20"/>
        <v>1</v>
      </c>
      <c r="AB22" s="96">
        <f t="shared" si="20"/>
        <v>0</v>
      </c>
      <c r="AC22" s="312">
        <f t="shared" si="20"/>
        <v>0</v>
      </c>
      <c r="AD22" s="261">
        <f t="shared" si="20"/>
        <v>0</v>
      </c>
      <c r="AE22" s="318">
        <f t="shared" si="20"/>
        <v>0</v>
      </c>
      <c r="AF22" s="96">
        <f t="shared" si="20"/>
        <v>0</v>
      </c>
      <c r="AG22" s="251">
        <f t="shared" si="20"/>
        <v>0</v>
      </c>
      <c r="AH22" s="96">
        <f t="shared" si="20"/>
        <v>0</v>
      </c>
      <c r="AI22" s="312">
        <f t="shared" si="20"/>
        <v>21</v>
      </c>
      <c r="AJ22" s="261">
        <f t="shared" si="20"/>
        <v>1</v>
      </c>
      <c r="AK22" s="318">
        <f t="shared" si="20"/>
        <v>16</v>
      </c>
      <c r="AL22" s="96">
        <f t="shared" si="20"/>
        <v>0</v>
      </c>
      <c r="AM22" s="251">
        <f t="shared" si="20"/>
        <v>5</v>
      </c>
      <c r="AN22" s="96">
        <f t="shared" si="20"/>
        <v>1</v>
      </c>
      <c r="AO22" s="312">
        <f t="shared" si="20"/>
        <v>0</v>
      </c>
      <c r="AP22" s="261">
        <f t="shared" si="20"/>
        <v>0</v>
      </c>
      <c r="AQ22" s="312">
        <f t="shared" si="20"/>
        <v>31</v>
      </c>
      <c r="AR22" s="96">
        <f t="shared" si="20"/>
        <v>1</v>
      </c>
      <c r="AS22" s="251">
        <f t="shared" si="20"/>
        <v>23</v>
      </c>
      <c r="AT22" s="96">
        <f t="shared" si="20"/>
        <v>0</v>
      </c>
      <c r="AU22" s="251">
        <f t="shared" si="20"/>
        <v>6</v>
      </c>
      <c r="AV22" s="261">
        <f t="shared" si="20"/>
        <v>1</v>
      </c>
      <c r="AW22" s="719">
        <v>0.47</v>
      </c>
      <c r="AX22" s="724"/>
      <c r="BA22" s="535">
        <f t="shared" ref="BA22" si="21">AQ22/BB22</f>
        <v>0.4735067562723928</v>
      </c>
      <c r="BB22" s="559">
        <f t="shared" ref="BB22" si="22">BC22/10^6</f>
        <v>65.468970799999994</v>
      </c>
      <c r="BC22" s="536">
        <f t="shared" ref="BC22" si="23">SUM(BD22:BD23)</f>
        <v>65468970.799999997</v>
      </c>
      <c r="BD22" s="536">
        <f>BD16+BD18+BD20</f>
        <v>47557559.799999997</v>
      </c>
    </row>
    <row r="23" spans="1:56" ht="17.25" customHeight="1" thickBot="1">
      <c r="A23" s="709"/>
      <c r="B23" s="700"/>
      <c r="C23" s="700"/>
      <c r="D23" s="701"/>
      <c r="E23" s="401">
        <f t="shared" ref="E23:AV23" si="24">E17+E19+E21</f>
        <v>0</v>
      </c>
      <c r="F23" s="293">
        <f t="shared" si="24"/>
        <v>0</v>
      </c>
      <c r="G23" s="320">
        <f t="shared" si="24"/>
        <v>0</v>
      </c>
      <c r="H23" s="402">
        <f t="shared" si="24"/>
        <v>0</v>
      </c>
      <c r="I23" s="314">
        <f t="shared" si="24"/>
        <v>0</v>
      </c>
      <c r="J23" s="402">
        <f t="shared" si="24"/>
        <v>0</v>
      </c>
      <c r="K23" s="401">
        <f t="shared" si="24"/>
        <v>0</v>
      </c>
      <c r="L23" s="293">
        <f t="shared" si="24"/>
        <v>0</v>
      </c>
      <c r="M23" s="320">
        <f t="shared" si="24"/>
        <v>0</v>
      </c>
      <c r="N23" s="402">
        <f t="shared" si="24"/>
        <v>0</v>
      </c>
      <c r="O23" s="314">
        <f t="shared" si="24"/>
        <v>0</v>
      </c>
      <c r="P23" s="402">
        <f t="shared" si="24"/>
        <v>0</v>
      </c>
      <c r="Q23" s="401">
        <f t="shared" si="24"/>
        <v>0</v>
      </c>
      <c r="R23" s="293">
        <f t="shared" si="24"/>
        <v>0</v>
      </c>
      <c r="S23" s="320">
        <f t="shared" si="24"/>
        <v>0</v>
      </c>
      <c r="T23" s="402">
        <f t="shared" si="24"/>
        <v>0</v>
      </c>
      <c r="U23" s="314">
        <f t="shared" si="24"/>
        <v>0</v>
      </c>
      <c r="V23" s="402">
        <f t="shared" si="24"/>
        <v>0</v>
      </c>
      <c r="W23" s="401">
        <f t="shared" si="24"/>
        <v>0</v>
      </c>
      <c r="X23" s="293">
        <f t="shared" si="24"/>
        <v>0</v>
      </c>
      <c r="Y23" s="320">
        <f t="shared" si="24"/>
        <v>0</v>
      </c>
      <c r="Z23" s="402">
        <f t="shared" si="24"/>
        <v>0</v>
      </c>
      <c r="AA23" s="314">
        <f t="shared" si="24"/>
        <v>0</v>
      </c>
      <c r="AB23" s="402">
        <f t="shared" si="24"/>
        <v>0</v>
      </c>
      <c r="AC23" s="401">
        <f t="shared" si="24"/>
        <v>0</v>
      </c>
      <c r="AD23" s="293">
        <f t="shared" si="24"/>
        <v>0</v>
      </c>
      <c r="AE23" s="320">
        <f t="shared" si="24"/>
        <v>0</v>
      </c>
      <c r="AF23" s="402">
        <f t="shared" si="24"/>
        <v>0</v>
      </c>
      <c r="AG23" s="314">
        <f t="shared" si="24"/>
        <v>0</v>
      </c>
      <c r="AH23" s="402">
        <f t="shared" si="24"/>
        <v>0</v>
      </c>
      <c r="AI23" s="401">
        <f t="shared" si="24"/>
        <v>2</v>
      </c>
      <c r="AJ23" s="293">
        <f t="shared" si="24"/>
        <v>1</v>
      </c>
      <c r="AK23" s="320">
        <f t="shared" si="24"/>
        <v>0</v>
      </c>
      <c r="AL23" s="402">
        <f t="shared" si="24"/>
        <v>0</v>
      </c>
      <c r="AM23" s="314">
        <f t="shared" si="24"/>
        <v>2</v>
      </c>
      <c r="AN23" s="402">
        <f t="shared" si="24"/>
        <v>1</v>
      </c>
      <c r="AO23" s="401">
        <f t="shared" si="24"/>
        <v>0</v>
      </c>
      <c r="AP23" s="293">
        <f t="shared" si="24"/>
        <v>0</v>
      </c>
      <c r="AQ23" s="401">
        <f t="shared" si="24"/>
        <v>2</v>
      </c>
      <c r="AR23" s="402">
        <f t="shared" si="24"/>
        <v>1</v>
      </c>
      <c r="AS23" s="314">
        <f t="shared" si="24"/>
        <v>0</v>
      </c>
      <c r="AT23" s="402">
        <f t="shared" si="24"/>
        <v>0</v>
      </c>
      <c r="AU23" s="314">
        <f t="shared" si="24"/>
        <v>2</v>
      </c>
      <c r="AV23" s="293">
        <f t="shared" si="24"/>
        <v>1</v>
      </c>
      <c r="AW23" s="720"/>
      <c r="AX23" s="726"/>
      <c r="BB23" s="559"/>
      <c r="BC23" s="536"/>
      <c r="BD23" s="536">
        <f>BD17+BD19+BD21</f>
        <v>17911411</v>
      </c>
    </row>
    <row r="24" spans="1:56" ht="17.25" customHeight="1">
      <c r="A24" s="710" t="s">
        <v>196</v>
      </c>
      <c r="B24" s="694" t="s">
        <v>174</v>
      </c>
      <c r="C24" s="696" t="s">
        <v>86</v>
      </c>
      <c r="D24" s="697" t="s">
        <v>219</v>
      </c>
      <c r="E24" s="638"/>
      <c r="F24" s="639"/>
      <c r="G24" s="640"/>
      <c r="H24" s="641"/>
      <c r="I24" s="638"/>
      <c r="J24" s="639"/>
      <c r="K24" s="642"/>
      <c r="L24" s="638"/>
      <c r="M24" s="643"/>
      <c r="N24" s="644"/>
      <c r="O24" s="645"/>
      <c r="P24" s="646"/>
      <c r="Q24" s="638"/>
      <c r="R24" s="639"/>
      <c r="S24" s="640"/>
      <c r="T24" s="641"/>
      <c r="U24" s="638"/>
      <c r="V24" s="639"/>
      <c r="W24" s="642">
        <v>2</v>
      </c>
      <c r="X24" s="638"/>
      <c r="Y24" s="643"/>
      <c r="Z24" s="644"/>
      <c r="AA24" s="645"/>
      <c r="AB24" s="646"/>
      <c r="AC24" s="638"/>
      <c r="AD24" s="639"/>
      <c r="AE24" s="640"/>
      <c r="AF24" s="641"/>
      <c r="AG24" s="638"/>
      <c r="AH24" s="639"/>
      <c r="AI24" s="655">
        <v>3</v>
      </c>
      <c r="AJ24" s="656"/>
      <c r="AK24" s="657">
        <v>2</v>
      </c>
      <c r="AL24" s="644"/>
      <c r="AM24" s="645">
        <v>1</v>
      </c>
      <c r="AN24" s="646"/>
      <c r="AO24" s="645"/>
      <c r="AP24" s="639"/>
      <c r="AQ24" s="249">
        <f t="shared" ref="AQ24:AR31" si="25">(E24+K24+Q24+W24+AC24+AI24+AO24)</f>
        <v>5</v>
      </c>
      <c r="AR24" s="474">
        <f t="shared" si="25"/>
        <v>0</v>
      </c>
      <c r="AS24" s="315">
        <f t="shared" ref="AS24:AV31" si="26">(G24+M24+S24+Y24+AE24+AK24)</f>
        <v>2</v>
      </c>
      <c r="AT24" s="400">
        <f t="shared" si="26"/>
        <v>0</v>
      </c>
      <c r="AU24" s="315">
        <f t="shared" si="26"/>
        <v>1</v>
      </c>
      <c r="AV24" s="474">
        <f t="shared" si="26"/>
        <v>0</v>
      </c>
      <c r="AW24" s="721">
        <v>0.22</v>
      </c>
      <c r="AX24" s="727"/>
      <c r="BA24" s="535">
        <f>AQ24/BB24</f>
        <v>0.21868556156571514</v>
      </c>
      <c r="BB24" s="559">
        <f t="shared" ref="BB24" si="27">BC24/10^6</f>
        <v>22.863878</v>
      </c>
      <c r="BC24" s="536">
        <f t="shared" ref="BC24" si="28">SUM(BD24:BD25)</f>
        <v>22863878</v>
      </c>
      <c r="BD24" s="536">
        <v>15299670</v>
      </c>
    </row>
    <row r="25" spans="1:56" ht="17.25" customHeight="1">
      <c r="A25" s="711" t="s">
        <v>85</v>
      </c>
      <c r="B25" s="691">
        <v>1</v>
      </c>
      <c r="C25" s="695" t="s">
        <v>86</v>
      </c>
      <c r="D25" s="687"/>
      <c r="E25" s="99"/>
      <c r="F25" s="298"/>
      <c r="G25" s="325"/>
      <c r="H25" s="253"/>
      <c r="I25" s="99"/>
      <c r="J25" s="298"/>
      <c r="K25" s="309"/>
      <c r="L25" s="99"/>
      <c r="M25" s="336"/>
      <c r="N25" s="100"/>
      <c r="O25" s="256"/>
      <c r="P25" s="258"/>
      <c r="Q25" s="99"/>
      <c r="R25" s="298"/>
      <c r="S25" s="325"/>
      <c r="T25" s="253"/>
      <c r="U25" s="99"/>
      <c r="V25" s="298"/>
      <c r="W25" s="309"/>
      <c r="X25" s="99"/>
      <c r="Y25" s="336"/>
      <c r="Z25" s="100"/>
      <c r="AA25" s="256"/>
      <c r="AB25" s="258"/>
      <c r="AC25" s="99"/>
      <c r="AD25" s="298"/>
      <c r="AE25" s="325"/>
      <c r="AF25" s="253"/>
      <c r="AG25" s="99"/>
      <c r="AH25" s="298"/>
      <c r="AI25" s="309"/>
      <c r="AJ25" s="99"/>
      <c r="AK25" s="325"/>
      <c r="AL25" s="100"/>
      <c r="AM25" s="256"/>
      <c r="AN25" s="258"/>
      <c r="AO25" s="256"/>
      <c r="AP25" s="298"/>
      <c r="AQ25" s="396">
        <f t="shared" si="25"/>
        <v>0</v>
      </c>
      <c r="AR25" s="475">
        <f t="shared" si="25"/>
        <v>0</v>
      </c>
      <c r="AS25" s="393">
        <f t="shared" si="26"/>
        <v>0</v>
      </c>
      <c r="AT25" s="395">
        <f t="shared" si="26"/>
        <v>0</v>
      </c>
      <c r="AU25" s="393">
        <f t="shared" si="26"/>
        <v>0</v>
      </c>
      <c r="AV25" s="475">
        <f t="shared" si="26"/>
        <v>0</v>
      </c>
      <c r="AW25" s="715"/>
      <c r="AX25" s="717"/>
      <c r="BB25" s="559"/>
      <c r="BC25" s="536"/>
      <c r="BD25" s="536">
        <v>7564208</v>
      </c>
    </row>
    <row r="26" spans="1:56" s="383" customFormat="1" ht="17" customHeight="1">
      <c r="A26" s="711"/>
      <c r="B26" s="692" t="s">
        <v>220</v>
      </c>
      <c r="C26" s="686" t="s">
        <v>87</v>
      </c>
      <c r="D26" s="687" t="s">
        <v>221</v>
      </c>
      <c r="E26" s="374"/>
      <c r="F26" s="375"/>
      <c r="G26" s="376"/>
      <c r="H26" s="377"/>
      <c r="I26" s="374"/>
      <c r="J26" s="375"/>
      <c r="K26" s="378"/>
      <c r="L26" s="374"/>
      <c r="M26" s="379"/>
      <c r="N26" s="380"/>
      <c r="O26" s="381"/>
      <c r="P26" s="382"/>
      <c r="Q26" s="374"/>
      <c r="R26" s="375"/>
      <c r="S26" s="376"/>
      <c r="T26" s="377"/>
      <c r="U26" s="374"/>
      <c r="V26" s="375"/>
      <c r="W26" s="378"/>
      <c r="X26" s="374"/>
      <c r="Y26" s="379"/>
      <c r="Z26" s="380"/>
      <c r="AA26" s="381"/>
      <c r="AB26" s="382"/>
      <c r="AC26" s="374"/>
      <c r="AD26" s="375"/>
      <c r="AE26" s="376"/>
      <c r="AF26" s="377"/>
      <c r="AG26" s="374"/>
      <c r="AH26" s="375"/>
      <c r="AI26" s="378"/>
      <c r="AJ26" s="374"/>
      <c r="AK26" s="376"/>
      <c r="AL26" s="380"/>
      <c r="AM26" s="381"/>
      <c r="AN26" s="382"/>
      <c r="AO26" s="381"/>
      <c r="AP26" s="375"/>
      <c r="AQ26" s="372">
        <f t="shared" si="25"/>
        <v>0</v>
      </c>
      <c r="AR26" s="476">
        <f t="shared" si="25"/>
        <v>0</v>
      </c>
      <c r="AS26" s="373">
        <f t="shared" si="26"/>
        <v>0</v>
      </c>
      <c r="AT26" s="397">
        <f t="shared" si="26"/>
        <v>0</v>
      </c>
      <c r="AU26" s="373">
        <f t="shared" si="26"/>
        <v>0</v>
      </c>
      <c r="AV26" s="476">
        <f t="shared" si="26"/>
        <v>0</v>
      </c>
      <c r="AW26" s="715"/>
      <c r="AX26" s="717"/>
      <c r="BA26" s="535">
        <f t="shared" ref="BA26" si="29">AQ26/BB26</f>
        <v>0</v>
      </c>
      <c r="BB26" s="559">
        <f t="shared" ref="BB26" si="30">BC26/10^6</f>
        <v>2.893402</v>
      </c>
      <c r="BC26" s="536">
        <f t="shared" ref="BC26" si="31">SUM(BD26:BD27)</f>
        <v>2893402</v>
      </c>
      <c r="BD26" s="536">
        <v>2893402</v>
      </c>
    </row>
    <row r="27" spans="1:56" ht="17.25" customHeight="1">
      <c r="A27" s="711"/>
      <c r="B27" s="691">
        <v>1</v>
      </c>
      <c r="C27" s="695" t="s">
        <v>87</v>
      </c>
      <c r="D27" s="687"/>
      <c r="E27" s="99"/>
      <c r="F27" s="298"/>
      <c r="G27" s="325"/>
      <c r="H27" s="253"/>
      <c r="I27" s="99"/>
      <c r="J27" s="298"/>
      <c r="K27" s="309"/>
      <c r="L27" s="99"/>
      <c r="M27" s="336"/>
      <c r="N27" s="100"/>
      <c r="O27" s="256"/>
      <c r="P27" s="258"/>
      <c r="Q27" s="99"/>
      <c r="R27" s="298"/>
      <c r="S27" s="325"/>
      <c r="T27" s="253"/>
      <c r="U27" s="99"/>
      <c r="V27" s="298"/>
      <c r="W27" s="309"/>
      <c r="X27" s="99"/>
      <c r="Y27" s="336"/>
      <c r="Z27" s="100"/>
      <c r="AA27" s="256"/>
      <c r="AB27" s="258"/>
      <c r="AC27" s="99"/>
      <c r="AD27" s="298"/>
      <c r="AE27" s="325"/>
      <c r="AF27" s="253"/>
      <c r="AG27" s="99"/>
      <c r="AH27" s="298"/>
      <c r="AI27" s="309"/>
      <c r="AJ27" s="99"/>
      <c r="AK27" s="325"/>
      <c r="AL27" s="100"/>
      <c r="AM27" s="256"/>
      <c r="AN27" s="258"/>
      <c r="AO27" s="256"/>
      <c r="AP27" s="298"/>
      <c r="AQ27" s="411">
        <f t="shared" si="25"/>
        <v>0</v>
      </c>
      <c r="AR27" s="478">
        <f t="shared" si="25"/>
        <v>0</v>
      </c>
      <c r="AS27" s="413">
        <f t="shared" si="26"/>
        <v>0</v>
      </c>
      <c r="AT27" s="412">
        <f t="shared" si="26"/>
        <v>0</v>
      </c>
      <c r="AU27" s="413">
        <f t="shared" si="26"/>
        <v>0</v>
      </c>
      <c r="AV27" s="478">
        <f t="shared" si="26"/>
        <v>0</v>
      </c>
      <c r="AW27" s="715"/>
      <c r="AX27" s="717"/>
      <c r="BB27" s="559"/>
      <c r="BC27" s="536"/>
      <c r="BD27" s="536"/>
    </row>
    <row r="28" spans="1:56" ht="17.25" customHeight="1">
      <c r="A28" s="711"/>
      <c r="B28" s="692" t="s">
        <v>336</v>
      </c>
      <c r="C28" s="686" t="s">
        <v>88</v>
      </c>
      <c r="D28" s="687" t="s">
        <v>222</v>
      </c>
      <c r="E28" s="97"/>
      <c r="F28" s="262"/>
      <c r="G28" s="319"/>
      <c r="H28" s="254"/>
      <c r="I28" s="97"/>
      <c r="J28" s="262"/>
      <c r="K28" s="308"/>
      <c r="L28" s="97"/>
      <c r="M28" s="335"/>
      <c r="N28" s="98"/>
      <c r="O28" s="252"/>
      <c r="P28" s="257"/>
      <c r="Q28" s="97"/>
      <c r="R28" s="262"/>
      <c r="S28" s="319"/>
      <c r="T28" s="254"/>
      <c r="U28" s="97"/>
      <c r="V28" s="262"/>
      <c r="W28" s="308">
        <v>1</v>
      </c>
      <c r="X28" s="97"/>
      <c r="Y28" s="335">
        <v>1</v>
      </c>
      <c r="Z28" s="98"/>
      <c r="AA28" s="252"/>
      <c r="AB28" s="257"/>
      <c r="AC28" s="97"/>
      <c r="AD28" s="262"/>
      <c r="AE28" s="319"/>
      <c r="AF28" s="254"/>
      <c r="AG28" s="97"/>
      <c r="AH28" s="262"/>
      <c r="AI28" s="308">
        <v>2</v>
      </c>
      <c r="AJ28" s="97"/>
      <c r="AK28" s="319">
        <v>2</v>
      </c>
      <c r="AL28" s="98"/>
      <c r="AM28" s="252"/>
      <c r="AN28" s="257"/>
      <c r="AO28" s="252"/>
      <c r="AP28" s="262"/>
      <c r="AQ28" s="372">
        <f t="shared" si="25"/>
        <v>3</v>
      </c>
      <c r="AR28" s="476">
        <f t="shared" si="25"/>
        <v>0</v>
      </c>
      <c r="AS28" s="373">
        <f t="shared" si="26"/>
        <v>3</v>
      </c>
      <c r="AT28" s="397">
        <f t="shared" si="26"/>
        <v>0</v>
      </c>
      <c r="AU28" s="373">
        <f t="shared" si="26"/>
        <v>0</v>
      </c>
      <c r="AV28" s="476">
        <f t="shared" si="26"/>
        <v>0</v>
      </c>
      <c r="AW28" s="715">
        <v>0.3</v>
      </c>
      <c r="AX28" s="717"/>
      <c r="BA28" s="535">
        <f t="shared" ref="BA28" si="32">AQ28/BB28</f>
        <v>0.29511506364180939</v>
      </c>
      <c r="BB28" s="559">
        <f t="shared" ref="BB28" si="33">BC28/10^6</f>
        <v>10.1655265</v>
      </c>
      <c r="BC28" s="536">
        <f t="shared" ref="BC28" si="34">SUM(BD28:BD29)</f>
        <v>10165526.5</v>
      </c>
      <c r="BD28" s="536">
        <v>5111613.7</v>
      </c>
    </row>
    <row r="29" spans="1:56" ht="17.25" customHeight="1">
      <c r="A29" s="711"/>
      <c r="B29" s="691">
        <v>1</v>
      </c>
      <c r="C29" s="695" t="s">
        <v>88</v>
      </c>
      <c r="D29" s="687"/>
      <c r="E29" s="99"/>
      <c r="F29" s="298"/>
      <c r="G29" s="325"/>
      <c r="H29" s="253"/>
      <c r="I29" s="99"/>
      <c r="J29" s="298"/>
      <c r="K29" s="309"/>
      <c r="L29" s="99"/>
      <c r="M29" s="336"/>
      <c r="N29" s="100"/>
      <c r="O29" s="256"/>
      <c r="P29" s="258"/>
      <c r="Q29" s="99"/>
      <c r="R29" s="298"/>
      <c r="S29" s="325"/>
      <c r="T29" s="253"/>
      <c r="U29" s="99"/>
      <c r="V29" s="298"/>
      <c r="W29" s="309"/>
      <c r="X29" s="99"/>
      <c r="Y29" s="336"/>
      <c r="Z29" s="100"/>
      <c r="AA29" s="256"/>
      <c r="AB29" s="258"/>
      <c r="AC29" s="99"/>
      <c r="AD29" s="298"/>
      <c r="AE29" s="325"/>
      <c r="AF29" s="253"/>
      <c r="AG29" s="99"/>
      <c r="AH29" s="298"/>
      <c r="AI29" s="309"/>
      <c r="AJ29" s="99"/>
      <c r="AK29" s="325"/>
      <c r="AL29" s="100"/>
      <c r="AM29" s="256"/>
      <c r="AN29" s="258"/>
      <c r="AO29" s="256"/>
      <c r="AP29" s="298"/>
      <c r="AQ29" s="396">
        <f t="shared" si="25"/>
        <v>0</v>
      </c>
      <c r="AR29" s="475">
        <f t="shared" si="25"/>
        <v>0</v>
      </c>
      <c r="AS29" s="393">
        <f t="shared" si="26"/>
        <v>0</v>
      </c>
      <c r="AT29" s="395">
        <f t="shared" si="26"/>
        <v>0</v>
      </c>
      <c r="AU29" s="393">
        <f t="shared" si="26"/>
        <v>0</v>
      </c>
      <c r="AV29" s="475">
        <f t="shared" si="26"/>
        <v>0</v>
      </c>
      <c r="AW29" s="715"/>
      <c r="AX29" s="717"/>
      <c r="BB29" s="559"/>
      <c r="BC29" s="536"/>
      <c r="BD29" s="536">
        <v>5053912.8</v>
      </c>
    </row>
    <row r="30" spans="1:56" ht="17.25" customHeight="1">
      <c r="A30" s="711"/>
      <c r="B30" s="692" t="s">
        <v>153</v>
      </c>
      <c r="C30" s="686" t="s">
        <v>89</v>
      </c>
      <c r="D30" s="687" t="s">
        <v>149</v>
      </c>
      <c r="E30" s="101"/>
      <c r="F30" s="299"/>
      <c r="G30" s="326"/>
      <c r="H30" s="265"/>
      <c r="I30" s="101"/>
      <c r="J30" s="299"/>
      <c r="K30" s="310"/>
      <c r="L30" s="101"/>
      <c r="M30" s="337"/>
      <c r="N30" s="102"/>
      <c r="O30" s="259"/>
      <c r="P30" s="271"/>
      <c r="Q30" s="101"/>
      <c r="R30" s="299"/>
      <c r="S30" s="326"/>
      <c r="T30" s="265"/>
      <c r="U30" s="101"/>
      <c r="V30" s="299"/>
      <c r="W30" s="310"/>
      <c r="X30" s="101"/>
      <c r="Y30" s="337"/>
      <c r="Z30" s="102"/>
      <c r="AA30" s="259"/>
      <c r="AB30" s="271"/>
      <c r="AC30" s="101"/>
      <c r="AD30" s="299"/>
      <c r="AE30" s="326"/>
      <c r="AF30" s="265"/>
      <c r="AG30" s="101"/>
      <c r="AH30" s="299"/>
      <c r="AI30" s="310"/>
      <c r="AJ30" s="101"/>
      <c r="AK30" s="326"/>
      <c r="AL30" s="102"/>
      <c r="AM30" s="259"/>
      <c r="AN30" s="271"/>
      <c r="AO30" s="259"/>
      <c r="AP30" s="299"/>
      <c r="AQ30" s="250">
        <f t="shared" si="25"/>
        <v>0</v>
      </c>
      <c r="AR30" s="479">
        <f t="shared" si="25"/>
        <v>0</v>
      </c>
      <c r="AS30" s="316">
        <f t="shared" si="26"/>
        <v>0</v>
      </c>
      <c r="AT30" s="480">
        <f t="shared" si="26"/>
        <v>0</v>
      </c>
      <c r="AU30" s="316">
        <f t="shared" si="26"/>
        <v>0</v>
      </c>
      <c r="AV30" s="479">
        <f t="shared" si="26"/>
        <v>0</v>
      </c>
      <c r="AW30" s="715"/>
      <c r="AX30" s="717"/>
      <c r="BA30" s="535">
        <f t="shared" ref="BA30" si="35">AQ30/BB30</f>
        <v>0</v>
      </c>
      <c r="BB30" s="559">
        <f t="shared" ref="BB30" si="36">BC30/10^6</f>
        <v>3.846997</v>
      </c>
      <c r="BC30" s="536">
        <f t="shared" ref="BC30" si="37">SUM(BD30:BD31)</f>
        <v>3846997</v>
      </c>
      <c r="BD30" s="536">
        <v>3846997</v>
      </c>
    </row>
    <row r="31" spans="1:56" ht="17.25" customHeight="1" thickBot="1">
      <c r="A31" s="711"/>
      <c r="B31" s="693"/>
      <c r="C31" s="688" t="s">
        <v>89</v>
      </c>
      <c r="D31" s="689"/>
      <c r="E31" s="103"/>
      <c r="F31" s="300"/>
      <c r="G31" s="327"/>
      <c r="H31" s="266"/>
      <c r="I31" s="103"/>
      <c r="J31" s="300"/>
      <c r="K31" s="311"/>
      <c r="L31" s="103"/>
      <c r="M31" s="338"/>
      <c r="N31" s="104"/>
      <c r="O31" s="268"/>
      <c r="P31" s="263"/>
      <c r="Q31" s="103"/>
      <c r="R31" s="300"/>
      <c r="S31" s="327"/>
      <c r="T31" s="266"/>
      <c r="U31" s="103"/>
      <c r="V31" s="300"/>
      <c r="W31" s="311"/>
      <c r="X31" s="103"/>
      <c r="Y31" s="338"/>
      <c r="Z31" s="104"/>
      <c r="AA31" s="268"/>
      <c r="AB31" s="263"/>
      <c r="AC31" s="103"/>
      <c r="AD31" s="300"/>
      <c r="AE31" s="327"/>
      <c r="AF31" s="266"/>
      <c r="AG31" s="103"/>
      <c r="AH31" s="300"/>
      <c r="AI31" s="311"/>
      <c r="AJ31" s="103"/>
      <c r="AK31" s="327"/>
      <c r="AL31" s="104"/>
      <c r="AM31" s="268"/>
      <c r="AN31" s="263"/>
      <c r="AO31" s="268"/>
      <c r="AP31" s="300"/>
      <c r="AQ31" s="396">
        <f t="shared" si="25"/>
        <v>0</v>
      </c>
      <c r="AR31" s="475">
        <f t="shared" si="25"/>
        <v>0</v>
      </c>
      <c r="AS31" s="393">
        <f t="shared" si="26"/>
        <v>0</v>
      </c>
      <c r="AT31" s="395">
        <f t="shared" si="26"/>
        <v>0</v>
      </c>
      <c r="AU31" s="393">
        <f t="shared" si="26"/>
        <v>0</v>
      </c>
      <c r="AV31" s="475">
        <f t="shared" si="26"/>
        <v>0</v>
      </c>
      <c r="AW31" s="716"/>
      <c r="AX31" s="718"/>
      <c r="BB31" s="559"/>
      <c r="BC31" s="536"/>
      <c r="BD31" s="536"/>
    </row>
    <row r="32" spans="1:56" ht="17.25" customHeight="1" thickTop="1">
      <c r="A32" s="711"/>
      <c r="B32" s="698" t="s">
        <v>176</v>
      </c>
      <c r="C32" s="698"/>
      <c r="D32" s="699"/>
      <c r="E32" s="312">
        <f>E24+E26+E28+E30</f>
        <v>0</v>
      </c>
      <c r="F32" s="261">
        <f>F24+F26+F28+F30</f>
        <v>0</v>
      </c>
      <c r="G32" s="318">
        <f t="shared" ref="G32:AV32" si="38">G24+G26+G28+G30</f>
        <v>0</v>
      </c>
      <c r="H32" s="96">
        <f t="shared" si="38"/>
        <v>0</v>
      </c>
      <c r="I32" s="318">
        <f t="shared" si="38"/>
        <v>0</v>
      </c>
      <c r="J32" s="371">
        <f t="shared" si="38"/>
        <v>0</v>
      </c>
      <c r="K32" s="312">
        <f t="shared" si="38"/>
        <v>0</v>
      </c>
      <c r="L32" s="261">
        <f t="shared" si="38"/>
        <v>0</v>
      </c>
      <c r="M32" s="318">
        <f t="shared" si="38"/>
        <v>0</v>
      </c>
      <c r="N32" s="96">
        <f t="shared" si="38"/>
        <v>0</v>
      </c>
      <c r="O32" s="318">
        <f t="shared" si="38"/>
        <v>0</v>
      </c>
      <c r="P32" s="371">
        <f t="shared" si="38"/>
        <v>0</v>
      </c>
      <c r="Q32" s="312">
        <f t="shared" si="38"/>
        <v>0</v>
      </c>
      <c r="R32" s="261">
        <f t="shared" si="38"/>
        <v>0</v>
      </c>
      <c r="S32" s="318">
        <f t="shared" si="38"/>
        <v>0</v>
      </c>
      <c r="T32" s="96">
        <f t="shared" si="38"/>
        <v>0</v>
      </c>
      <c r="U32" s="318">
        <f t="shared" si="38"/>
        <v>0</v>
      </c>
      <c r="V32" s="371">
        <f t="shared" si="38"/>
        <v>0</v>
      </c>
      <c r="W32" s="312">
        <f t="shared" si="38"/>
        <v>3</v>
      </c>
      <c r="X32" s="261">
        <f t="shared" si="38"/>
        <v>0</v>
      </c>
      <c r="Y32" s="318">
        <f t="shared" si="38"/>
        <v>1</v>
      </c>
      <c r="Z32" s="96">
        <f t="shared" si="38"/>
        <v>0</v>
      </c>
      <c r="AA32" s="318">
        <f t="shared" si="38"/>
        <v>0</v>
      </c>
      <c r="AB32" s="371">
        <f t="shared" si="38"/>
        <v>0</v>
      </c>
      <c r="AC32" s="312">
        <f t="shared" si="38"/>
        <v>0</v>
      </c>
      <c r="AD32" s="261">
        <f t="shared" si="38"/>
        <v>0</v>
      </c>
      <c r="AE32" s="318">
        <f t="shared" si="38"/>
        <v>0</v>
      </c>
      <c r="AF32" s="96">
        <f t="shared" si="38"/>
        <v>0</v>
      </c>
      <c r="AG32" s="318">
        <f t="shared" si="38"/>
        <v>0</v>
      </c>
      <c r="AH32" s="371">
        <f t="shared" si="38"/>
        <v>0</v>
      </c>
      <c r="AI32" s="312">
        <f t="shared" si="38"/>
        <v>5</v>
      </c>
      <c r="AJ32" s="261">
        <f t="shared" si="38"/>
        <v>0</v>
      </c>
      <c r="AK32" s="318">
        <f t="shared" si="38"/>
        <v>4</v>
      </c>
      <c r="AL32" s="96">
        <f t="shared" si="38"/>
        <v>0</v>
      </c>
      <c r="AM32" s="318">
        <f t="shared" si="38"/>
        <v>1</v>
      </c>
      <c r="AN32" s="371">
        <f t="shared" si="38"/>
        <v>0</v>
      </c>
      <c r="AO32" s="312">
        <f t="shared" si="38"/>
        <v>0</v>
      </c>
      <c r="AP32" s="261">
        <f t="shared" si="38"/>
        <v>0</v>
      </c>
      <c r="AQ32" s="312">
        <f t="shared" si="38"/>
        <v>8</v>
      </c>
      <c r="AR32" s="96">
        <f t="shared" si="38"/>
        <v>0</v>
      </c>
      <c r="AS32" s="318">
        <f t="shared" si="38"/>
        <v>5</v>
      </c>
      <c r="AT32" s="96">
        <f t="shared" si="38"/>
        <v>0</v>
      </c>
      <c r="AU32" s="318">
        <f t="shared" si="38"/>
        <v>1</v>
      </c>
      <c r="AV32" s="261">
        <f t="shared" si="38"/>
        <v>0</v>
      </c>
      <c r="AW32" s="719">
        <v>0.2</v>
      </c>
      <c r="AX32" s="724"/>
      <c r="BA32" s="535">
        <f t="shared" ref="BA32" si="39">AQ32/BB32</f>
        <v>0.20115764464363017</v>
      </c>
      <c r="BB32" s="559">
        <f t="shared" ref="BB32" si="40">BC32/10^6</f>
        <v>39.769803500000002</v>
      </c>
      <c r="BC32" s="536">
        <f t="shared" ref="BC32" si="41">SUM(BD32:BD33)</f>
        <v>39769803.5</v>
      </c>
      <c r="BD32" s="536">
        <f>BD24+BD26+BD28+BD30</f>
        <v>27151682.699999999</v>
      </c>
    </row>
    <row r="33" spans="1:56" ht="17" customHeight="1" thickBot="1">
      <c r="A33" s="712"/>
      <c r="B33" s="700"/>
      <c r="C33" s="700"/>
      <c r="D33" s="701"/>
      <c r="E33" s="401">
        <f>+E25+E27+E29+E31</f>
        <v>0</v>
      </c>
      <c r="F33" s="293">
        <f>+F25+F27+F29+F31</f>
        <v>0</v>
      </c>
      <c r="G33" s="320">
        <f t="shared" ref="G33:AV33" si="42">+G25+G27+G29+G31</f>
        <v>0</v>
      </c>
      <c r="H33" s="402">
        <f t="shared" si="42"/>
        <v>0</v>
      </c>
      <c r="I33" s="320">
        <f t="shared" si="42"/>
        <v>0</v>
      </c>
      <c r="J33" s="626">
        <f t="shared" si="42"/>
        <v>0</v>
      </c>
      <c r="K33" s="401">
        <f t="shared" si="42"/>
        <v>0</v>
      </c>
      <c r="L33" s="293">
        <f t="shared" si="42"/>
        <v>0</v>
      </c>
      <c r="M33" s="320">
        <f t="shared" si="42"/>
        <v>0</v>
      </c>
      <c r="N33" s="402">
        <f t="shared" si="42"/>
        <v>0</v>
      </c>
      <c r="O33" s="320">
        <f t="shared" si="42"/>
        <v>0</v>
      </c>
      <c r="P33" s="626">
        <f t="shared" si="42"/>
        <v>0</v>
      </c>
      <c r="Q33" s="401">
        <f t="shared" si="42"/>
        <v>0</v>
      </c>
      <c r="R33" s="293">
        <f t="shared" si="42"/>
        <v>0</v>
      </c>
      <c r="S33" s="320">
        <f t="shared" si="42"/>
        <v>0</v>
      </c>
      <c r="T33" s="402">
        <f t="shared" si="42"/>
        <v>0</v>
      </c>
      <c r="U33" s="320">
        <f t="shared" si="42"/>
        <v>0</v>
      </c>
      <c r="V33" s="626">
        <f t="shared" si="42"/>
        <v>0</v>
      </c>
      <c r="W33" s="401">
        <f t="shared" si="42"/>
        <v>0</v>
      </c>
      <c r="X33" s="293">
        <f t="shared" si="42"/>
        <v>0</v>
      </c>
      <c r="Y33" s="320">
        <f t="shared" si="42"/>
        <v>0</v>
      </c>
      <c r="Z33" s="402">
        <f t="shared" si="42"/>
        <v>0</v>
      </c>
      <c r="AA33" s="320">
        <f t="shared" si="42"/>
        <v>0</v>
      </c>
      <c r="AB33" s="626">
        <f t="shared" si="42"/>
        <v>0</v>
      </c>
      <c r="AC33" s="401">
        <f t="shared" si="42"/>
        <v>0</v>
      </c>
      <c r="AD33" s="293">
        <f t="shared" si="42"/>
        <v>0</v>
      </c>
      <c r="AE33" s="320">
        <f t="shared" si="42"/>
        <v>0</v>
      </c>
      <c r="AF33" s="402">
        <f t="shared" si="42"/>
        <v>0</v>
      </c>
      <c r="AG33" s="320">
        <f t="shared" si="42"/>
        <v>0</v>
      </c>
      <c r="AH33" s="626">
        <f t="shared" si="42"/>
        <v>0</v>
      </c>
      <c r="AI33" s="401">
        <f t="shared" si="42"/>
        <v>0</v>
      </c>
      <c r="AJ33" s="293">
        <f t="shared" si="42"/>
        <v>0</v>
      </c>
      <c r="AK33" s="320">
        <f t="shared" si="42"/>
        <v>0</v>
      </c>
      <c r="AL33" s="402">
        <f t="shared" si="42"/>
        <v>0</v>
      </c>
      <c r="AM33" s="320">
        <f t="shared" si="42"/>
        <v>0</v>
      </c>
      <c r="AN33" s="626">
        <f t="shared" si="42"/>
        <v>0</v>
      </c>
      <c r="AO33" s="401">
        <f t="shared" si="42"/>
        <v>0</v>
      </c>
      <c r="AP33" s="293">
        <f t="shared" si="42"/>
        <v>0</v>
      </c>
      <c r="AQ33" s="401">
        <f t="shared" si="42"/>
        <v>0</v>
      </c>
      <c r="AR33" s="402">
        <f t="shared" si="42"/>
        <v>0</v>
      </c>
      <c r="AS33" s="320">
        <f t="shared" si="42"/>
        <v>0</v>
      </c>
      <c r="AT33" s="402">
        <f t="shared" si="42"/>
        <v>0</v>
      </c>
      <c r="AU33" s="320">
        <f t="shared" si="42"/>
        <v>0</v>
      </c>
      <c r="AV33" s="293">
        <f t="shared" si="42"/>
        <v>0</v>
      </c>
      <c r="AW33" s="720"/>
      <c r="AX33" s="726"/>
      <c r="BB33" s="559"/>
      <c r="BC33" s="536"/>
      <c r="BD33" s="536">
        <f>BD25+BD27+BD29+BD31</f>
        <v>12618120.800000001</v>
      </c>
    </row>
    <row r="34" spans="1:56" ht="17.25" customHeight="1">
      <c r="A34" s="680" t="s">
        <v>45</v>
      </c>
      <c r="B34" s="690" t="s">
        <v>46</v>
      </c>
      <c r="C34" s="707" t="s">
        <v>86</v>
      </c>
      <c r="D34" s="708"/>
      <c r="E34" s="374"/>
      <c r="F34" s="375"/>
      <c r="G34" s="376"/>
      <c r="H34" s="377"/>
      <c r="I34" s="374"/>
      <c r="J34" s="375"/>
      <c r="K34" s="378"/>
      <c r="L34" s="374"/>
      <c r="M34" s="379"/>
      <c r="N34" s="380"/>
      <c r="O34" s="381"/>
      <c r="P34" s="382"/>
      <c r="Q34" s="374"/>
      <c r="R34" s="375"/>
      <c r="S34" s="376"/>
      <c r="T34" s="377"/>
      <c r="U34" s="374"/>
      <c r="V34" s="375"/>
      <c r="W34" s="378">
        <v>34</v>
      </c>
      <c r="X34" s="374"/>
      <c r="Y34" s="379">
        <v>17</v>
      </c>
      <c r="Z34" s="380"/>
      <c r="AA34" s="381">
        <v>6</v>
      </c>
      <c r="AB34" s="382"/>
      <c r="AC34" s="374"/>
      <c r="AD34" s="375"/>
      <c r="AE34" s="376"/>
      <c r="AF34" s="377"/>
      <c r="AG34" s="374"/>
      <c r="AH34" s="375"/>
      <c r="AI34" s="378">
        <v>95</v>
      </c>
      <c r="AJ34" s="374"/>
      <c r="AK34" s="376">
        <v>34</v>
      </c>
      <c r="AL34" s="380"/>
      <c r="AM34" s="381">
        <v>65</v>
      </c>
      <c r="AN34" s="382"/>
      <c r="AO34" s="381">
        <v>1</v>
      </c>
      <c r="AP34" s="375">
        <v>1</v>
      </c>
      <c r="AQ34" s="250">
        <f t="shared" ref="AQ34:AR39" si="43">(E34+K34+Q34+W34+AC34+AI34+AO34)</f>
        <v>130</v>
      </c>
      <c r="AR34" s="479">
        <f t="shared" si="43"/>
        <v>1</v>
      </c>
      <c r="AS34" s="316">
        <f t="shared" ref="AS34:AV39" si="44">(G34+M34+S34+Y34+AE34+AK34)</f>
        <v>51</v>
      </c>
      <c r="AT34" s="480">
        <f t="shared" si="44"/>
        <v>0</v>
      </c>
      <c r="AU34" s="316">
        <f t="shared" si="44"/>
        <v>71</v>
      </c>
      <c r="AV34" s="479">
        <f t="shared" si="44"/>
        <v>0</v>
      </c>
      <c r="AW34" s="734">
        <v>0.73</v>
      </c>
      <c r="AX34" s="722"/>
      <c r="BA34" s="535">
        <f>AQ34/BB34</f>
        <v>0.73287491331005872</v>
      </c>
      <c r="BB34" s="559">
        <f t="shared" ref="BB34" si="45">BC34/10^6</f>
        <v>177.383613</v>
      </c>
      <c r="BC34" s="536">
        <f t="shared" ref="BC34" si="46">SUM(BD34:BD35)</f>
        <v>177383613</v>
      </c>
      <c r="BD34" s="536">
        <v>155458029</v>
      </c>
    </row>
    <row r="35" spans="1:56" ht="17.25" customHeight="1">
      <c r="A35" s="680"/>
      <c r="B35" s="691"/>
      <c r="C35" s="695"/>
      <c r="D35" s="687"/>
      <c r="E35" s="99"/>
      <c r="F35" s="298"/>
      <c r="G35" s="325"/>
      <c r="H35" s="253"/>
      <c r="I35" s="99"/>
      <c r="J35" s="298"/>
      <c r="K35" s="309"/>
      <c r="L35" s="99"/>
      <c r="M35" s="336"/>
      <c r="N35" s="100"/>
      <c r="O35" s="256"/>
      <c r="P35" s="258"/>
      <c r="Q35" s="99"/>
      <c r="R35" s="298"/>
      <c r="S35" s="325"/>
      <c r="T35" s="253"/>
      <c r="U35" s="99"/>
      <c r="V35" s="298"/>
      <c r="W35" s="309"/>
      <c r="X35" s="99"/>
      <c r="Y35" s="336"/>
      <c r="Z35" s="100"/>
      <c r="AA35" s="256"/>
      <c r="AB35" s="258"/>
      <c r="AC35" s="99"/>
      <c r="AD35" s="298"/>
      <c r="AE35" s="325"/>
      <c r="AF35" s="253"/>
      <c r="AG35" s="99"/>
      <c r="AH35" s="298"/>
      <c r="AI35" s="309">
        <v>1</v>
      </c>
      <c r="AJ35" s="99"/>
      <c r="AK35" s="325"/>
      <c r="AL35" s="100"/>
      <c r="AM35" s="256">
        <v>4</v>
      </c>
      <c r="AN35" s="258"/>
      <c r="AO35" s="256"/>
      <c r="AP35" s="298"/>
      <c r="AQ35" s="396">
        <f t="shared" si="43"/>
        <v>1</v>
      </c>
      <c r="AR35" s="475">
        <f t="shared" si="43"/>
        <v>0</v>
      </c>
      <c r="AS35" s="393">
        <f t="shared" si="44"/>
        <v>0</v>
      </c>
      <c r="AT35" s="395">
        <f t="shared" si="44"/>
        <v>0</v>
      </c>
      <c r="AU35" s="393">
        <f t="shared" si="44"/>
        <v>4</v>
      </c>
      <c r="AV35" s="475">
        <f t="shared" si="44"/>
        <v>0</v>
      </c>
      <c r="AW35" s="715"/>
      <c r="AX35" s="717"/>
      <c r="BB35" s="559"/>
      <c r="BC35" s="536"/>
      <c r="BD35" s="536">
        <v>21925584</v>
      </c>
    </row>
    <row r="36" spans="1:56" ht="17.25" customHeight="1">
      <c r="A36" s="680"/>
      <c r="B36" s="692" t="s">
        <v>46</v>
      </c>
      <c r="C36" s="686" t="s">
        <v>87</v>
      </c>
      <c r="D36" s="687"/>
      <c r="E36" s="97"/>
      <c r="F36" s="262"/>
      <c r="G36" s="319"/>
      <c r="H36" s="254"/>
      <c r="I36" s="97"/>
      <c r="J36" s="262"/>
      <c r="K36" s="308"/>
      <c r="L36" s="97"/>
      <c r="M36" s="335"/>
      <c r="N36" s="98"/>
      <c r="O36" s="252"/>
      <c r="P36" s="257"/>
      <c r="Q36" s="97"/>
      <c r="R36" s="262"/>
      <c r="S36" s="319"/>
      <c r="T36" s="254"/>
      <c r="U36" s="97"/>
      <c r="V36" s="262"/>
      <c r="W36" s="308"/>
      <c r="X36" s="97"/>
      <c r="Y36" s="335"/>
      <c r="Z36" s="98"/>
      <c r="AA36" s="252"/>
      <c r="AB36" s="257"/>
      <c r="AC36" s="97"/>
      <c r="AD36" s="262"/>
      <c r="AE36" s="319"/>
      <c r="AF36" s="254"/>
      <c r="AG36" s="97"/>
      <c r="AH36" s="262"/>
      <c r="AI36" s="308">
        <v>1</v>
      </c>
      <c r="AJ36" s="97">
        <v>1</v>
      </c>
      <c r="AK36" s="319"/>
      <c r="AL36" s="98"/>
      <c r="AM36" s="252">
        <v>1</v>
      </c>
      <c r="AN36" s="257">
        <v>1</v>
      </c>
      <c r="AO36" s="252"/>
      <c r="AP36" s="262"/>
      <c r="AQ36" s="372">
        <f t="shared" si="43"/>
        <v>1</v>
      </c>
      <c r="AR36" s="476">
        <f t="shared" si="43"/>
        <v>1</v>
      </c>
      <c r="AS36" s="373">
        <f t="shared" si="44"/>
        <v>0</v>
      </c>
      <c r="AT36" s="397">
        <f t="shared" si="44"/>
        <v>0</v>
      </c>
      <c r="AU36" s="373">
        <f t="shared" si="44"/>
        <v>1</v>
      </c>
      <c r="AV36" s="476">
        <f t="shared" si="44"/>
        <v>1</v>
      </c>
      <c r="AW36" s="715">
        <v>7.0000000000000007E-2</v>
      </c>
      <c r="AX36" s="717"/>
      <c r="BA36" s="535">
        <f t="shared" ref="BA36" si="47">AQ36/BB36</f>
        <v>7.1204333723604282E-2</v>
      </c>
      <c r="BB36" s="559">
        <f t="shared" ref="BB36" si="48">BC36/10^6</f>
        <v>14.044089</v>
      </c>
      <c r="BC36" s="536">
        <f t="shared" ref="BC36" si="49">SUM(BD36:BD37)</f>
        <v>14044089</v>
      </c>
      <c r="BD36" s="536">
        <v>1581673</v>
      </c>
    </row>
    <row r="37" spans="1:56" ht="17.25" customHeight="1">
      <c r="A37" s="680"/>
      <c r="B37" s="691"/>
      <c r="C37" s="695"/>
      <c r="D37" s="687"/>
      <c r="E37" s="99"/>
      <c r="F37" s="298"/>
      <c r="G37" s="325"/>
      <c r="H37" s="253"/>
      <c r="I37" s="99"/>
      <c r="J37" s="298"/>
      <c r="K37" s="309"/>
      <c r="L37" s="99"/>
      <c r="M37" s="336"/>
      <c r="N37" s="100"/>
      <c r="O37" s="256"/>
      <c r="P37" s="258"/>
      <c r="Q37" s="99"/>
      <c r="R37" s="298"/>
      <c r="S37" s="325"/>
      <c r="T37" s="253"/>
      <c r="U37" s="99"/>
      <c r="V37" s="298"/>
      <c r="W37" s="309"/>
      <c r="X37" s="99"/>
      <c r="Y37" s="336"/>
      <c r="Z37" s="100"/>
      <c r="AA37" s="256"/>
      <c r="AB37" s="258"/>
      <c r="AC37" s="99"/>
      <c r="AD37" s="298"/>
      <c r="AE37" s="325"/>
      <c r="AF37" s="253"/>
      <c r="AG37" s="99"/>
      <c r="AH37" s="298"/>
      <c r="AI37" s="309"/>
      <c r="AJ37" s="99"/>
      <c r="AK37" s="325"/>
      <c r="AL37" s="100"/>
      <c r="AM37" s="256"/>
      <c r="AN37" s="258"/>
      <c r="AO37" s="256"/>
      <c r="AP37" s="298"/>
      <c r="AQ37" s="411">
        <f t="shared" si="43"/>
        <v>0</v>
      </c>
      <c r="AR37" s="478">
        <f t="shared" si="43"/>
        <v>0</v>
      </c>
      <c r="AS37" s="413">
        <f t="shared" si="44"/>
        <v>0</v>
      </c>
      <c r="AT37" s="412">
        <f t="shared" si="44"/>
        <v>0</v>
      </c>
      <c r="AU37" s="413">
        <f t="shared" si="44"/>
        <v>0</v>
      </c>
      <c r="AV37" s="478">
        <f t="shared" si="44"/>
        <v>0</v>
      </c>
      <c r="AW37" s="715"/>
      <c r="AX37" s="717"/>
      <c r="BB37" s="559"/>
      <c r="BC37" s="536"/>
      <c r="BD37" s="536">
        <v>12462416</v>
      </c>
    </row>
    <row r="38" spans="1:56" ht="17.25" customHeight="1">
      <c r="A38" s="680"/>
      <c r="B38" s="692" t="s">
        <v>47</v>
      </c>
      <c r="C38" s="686" t="s">
        <v>178</v>
      </c>
      <c r="D38" s="687"/>
      <c r="E38" s="101"/>
      <c r="F38" s="299"/>
      <c r="G38" s="326"/>
      <c r="H38" s="265"/>
      <c r="I38" s="101"/>
      <c r="J38" s="299"/>
      <c r="K38" s="310"/>
      <c r="L38" s="101"/>
      <c r="M38" s="337"/>
      <c r="N38" s="102"/>
      <c r="O38" s="259"/>
      <c r="P38" s="271"/>
      <c r="Q38" s="101"/>
      <c r="R38" s="299"/>
      <c r="S38" s="326"/>
      <c r="T38" s="265"/>
      <c r="U38" s="101"/>
      <c r="V38" s="299"/>
      <c r="W38" s="310">
        <v>3</v>
      </c>
      <c r="X38" s="101"/>
      <c r="Y38" s="337">
        <v>2</v>
      </c>
      <c r="Z38" s="102"/>
      <c r="AA38" s="259">
        <v>1</v>
      </c>
      <c r="AB38" s="271"/>
      <c r="AC38" s="101"/>
      <c r="AD38" s="299"/>
      <c r="AE38" s="326"/>
      <c r="AF38" s="265"/>
      <c r="AG38" s="101"/>
      <c r="AH38" s="299"/>
      <c r="AI38" s="310">
        <v>3</v>
      </c>
      <c r="AJ38" s="101"/>
      <c r="AK38" s="326">
        <v>1</v>
      </c>
      <c r="AL38" s="102"/>
      <c r="AM38" s="259">
        <v>2</v>
      </c>
      <c r="AN38" s="271"/>
      <c r="AO38" s="259"/>
      <c r="AP38" s="299"/>
      <c r="AQ38" s="372">
        <f t="shared" si="43"/>
        <v>6</v>
      </c>
      <c r="AR38" s="476">
        <f t="shared" si="43"/>
        <v>0</v>
      </c>
      <c r="AS38" s="373">
        <f t="shared" si="44"/>
        <v>3</v>
      </c>
      <c r="AT38" s="397">
        <f t="shared" si="44"/>
        <v>0</v>
      </c>
      <c r="AU38" s="373">
        <f t="shared" si="44"/>
        <v>3</v>
      </c>
      <c r="AV38" s="476">
        <f t="shared" si="44"/>
        <v>0</v>
      </c>
      <c r="AW38" s="715">
        <v>0.56999999999999995</v>
      </c>
      <c r="AX38" s="717"/>
      <c r="BA38" s="535">
        <f t="shared" ref="BA38" si="50">AQ38/BB38</f>
        <v>0.57196794264580009</v>
      </c>
      <c r="BB38" s="559">
        <f t="shared" ref="BB38" si="51">BC38/10^6</f>
        <v>10.490098400000001</v>
      </c>
      <c r="BC38" s="536">
        <f t="shared" ref="BC38" si="52">SUM(BD38:BD39)</f>
        <v>10490098.4</v>
      </c>
      <c r="BD38" s="536">
        <v>10490098.4</v>
      </c>
    </row>
    <row r="39" spans="1:56" ht="17.25" customHeight="1" thickBot="1">
      <c r="A39" s="680"/>
      <c r="B39" s="693"/>
      <c r="C39" s="688"/>
      <c r="D39" s="689"/>
      <c r="E39" s="103"/>
      <c r="F39" s="300"/>
      <c r="G39" s="327"/>
      <c r="H39" s="266"/>
      <c r="I39" s="103"/>
      <c r="J39" s="300"/>
      <c r="K39" s="311"/>
      <c r="L39" s="103"/>
      <c r="M39" s="338"/>
      <c r="N39" s="104"/>
      <c r="O39" s="268"/>
      <c r="P39" s="263"/>
      <c r="Q39" s="103"/>
      <c r="R39" s="300"/>
      <c r="S39" s="327"/>
      <c r="T39" s="266"/>
      <c r="U39" s="103"/>
      <c r="V39" s="300"/>
      <c r="W39" s="311"/>
      <c r="X39" s="103"/>
      <c r="Y39" s="338"/>
      <c r="Z39" s="104"/>
      <c r="AA39" s="268"/>
      <c r="AB39" s="263"/>
      <c r="AC39" s="103"/>
      <c r="AD39" s="300"/>
      <c r="AE39" s="327"/>
      <c r="AF39" s="266"/>
      <c r="AG39" s="103"/>
      <c r="AH39" s="300"/>
      <c r="AI39" s="311"/>
      <c r="AJ39" s="103"/>
      <c r="AK39" s="327"/>
      <c r="AL39" s="104"/>
      <c r="AM39" s="268"/>
      <c r="AN39" s="263"/>
      <c r="AO39" s="268"/>
      <c r="AP39" s="300"/>
      <c r="AQ39" s="396">
        <f t="shared" si="43"/>
        <v>0</v>
      </c>
      <c r="AR39" s="475">
        <f t="shared" si="43"/>
        <v>0</v>
      </c>
      <c r="AS39" s="393">
        <f t="shared" si="44"/>
        <v>0</v>
      </c>
      <c r="AT39" s="395">
        <f t="shared" si="44"/>
        <v>0</v>
      </c>
      <c r="AU39" s="393">
        <f t="shared" si="44"/>
        <v>0</v>
      </c>
      <c r="AV39" s="475">
        <f t="shared" si="44"/>
        <v>0</v>
      </c>
      <c r="AW39" s="716"/>
      <c r="AX39" s="718"/>
      <c r="BB39" s="559"/>
      <c r="BC39" s="536"/>
      <c r="BD39" s="536"/>
    </row>
    <row r="40" spans="1:56" ht="17.25" customHeight="1" thickTop="1">
      <c r="A40" s="680"/>
      <c r="B40" s="698" t="s">
        <v>176</v>
      </c>
      <c r="C40" s="698"/>
      <c r="D40" s="699"/>
      <c r="E40" s="312">
        <f t="shared" ref="E40:AV40" si="53">E34+E36+E38</f>
        <v>0</v>
      </c>
      <c r="F40" s="261">
        <f t="shared" si="53"/>
        <v>0</v>
      </c>
      <c r="G40" s="318">
        <f t="shared" si="53"/>
        <v>0</v>
      </c>
      <c r="H40" s="96">
        <f t="shared" si="53"/>
        <v>0</v>
      </c>
      <c r="I40" s="251">
        <f t="shared" si="53"/>
        <v>0</v>
      </c>
      <c r="J40" s="96">
        <f t="shared" si="53"/>
        <v>0</v>
      </c>
      <c r="K40" s="312">
        <f t="shared" si="53"/>
        <v>0</v>
      </c>
      <c r="L40" s="261">
        <f t="shared" si="53"/>
        <v>0</v>
      </c>
      <c r="M40" s="318">
        <f t="shared" si="53"/>
        <v>0</v>
      </c>
      <c r="N40" s="96">
        <f t="shared" si="53"/>
        <v>0</v>
      </c>
      <c r="O40" s="251">
        <f t="shared" si="53"/>
        <v>0</v>
      </c>
      <c r="P40" s="96">
        <f t="shared" si="53"/>
        <v>0</v>
      </c>
      <c r="Q40" s="312">
        <f t="shared" si="53"/>
        <v>0</v>
      </c>
      <c r="R40" s="261">
        <f t="shared" si="53"/>
        <v>0</v>
      </c>
      <c r="S40" s="318">
        <f t="shared" si="53"/>
        <v>0</v>
      </c>
      <c r="T40" s="96">
        <f t="shared" si="53"/>
        <v>0</v>
      </c>
      <c r="U40" s="251">
        <f t="shared" si="53"/>
        <v>0</v>
      </c>
      <c r="V40" s="96">
        <f t="shared" si="53"/>
        <v>0</v>
      </c>
      <c r="W40" s="312">
        <f t="shared" si="53"/>
        <v>37</v>
      </c>
      <c r="X40" s="261">
        <f t="shared" si="53"/>
        <v>0</v>
      </c>
      <c r="Y40" s="318">
        <f t="shared" si="53"/>
        <v>19</v>
      </c>
      <c r="Z40" s="96">
        <f t="shared" si="53"/>
        <v>0</v>
      </c>
      <c r="AA40" s="251">
        <f t="shared" si="53"/>
        <v>7</v>
      </c>
      <c r="AB40" s="96">
        <f t="shared" si="53"/>
        <v>0</v>
      </c>
      <c r="AC40" s="312">
        <f t="shared" si="53"/>
        <v>0</v>
      </c>
      <c r="AD40" s="261">
        <f t="shared" si="53"/>
        <v>0</v>
      </c>
      <c r="AE40" s="318">
        <f t="shared" si="53"/>
        <v>0</v>
      </c>
      <c r="AF40" s="96">
        <f t="shared" si="53"/>
        <v>0</v>
      </c>
      <c r="AG40" s="251">
        <f t="shared" si="53"/>
        <v>0</v>
      </c>
      <c r="AH40" s="96">
        <f t="shared" si="53"/>
        <v>0</v>
      </c>
      <c r="AI40" s="312">
        <f t="shared" si="53"/>
        <v>99</v>
      </c>
      <c r="AJ40" s="261">
        <f t="shared" si="53"/>
        <v>1</v>
      </c>
      <c r="AK40" s="318">
        <f t="shared" si="53"/>
        <v>35</v>
      </c>
      <c r="AL40" s="96">
        <f t="shared" si="53"/>
        <v>0</v>
      </c>
      <c r="AM40" s="251">
        <f t="shared" si="53"/>
        <v>68</v>
      </c>
      <c r="AN40" s="96">
        <f t="shared" si="53"/>
        <v>1</v>
      </c>
      <c r="AO40" s="312">
        <f t="shared" si="53"/>
        <v>1</v>
      </c>
      <c r="AP40" s="261">
        <f t="shared" si="53"/>
        <v>1</v>
      </c>
      <c r="AQ40" s="312">
        <f t="shared" si="53"/>
        <v>137</v>
      </c>
      <c r="AR40" s="96">
        <f t="shared" si="53"/>
        <v>2</v>
      </c>
      <c r="AS40" s="251">
        <f t="shared" si="53"/>
        <v>54</v>
      </c>
      <c r="AT40" s="96">
        <f t="shared" si="53"/>
        <v>0</v>
      </c>
      <c r="AU40" s="251">
        <f t="shared" si="53"/>
        <v>75</v>
      </c>
      <c r="AV40" s="261">
        <f t="shared" si="53"/>
        <v>1</v>
      </c>
      <c r="AW40" s="719">
        <v>0.68</v>
      </c>
      <c r="AX40" s="724"/>
      <c r="BA40" s="535">
        <f t="shared" ref="BA40" si="54">AQ40/BB40</f>
        <v>0.67849392043991386</v>
      </c>
      <c r="BB40" s="559">
        <f t="shared" ref="BB40" si="55">BC40/10^6</f>
        <v>201.9178004</v>
      </c>
      <c r="BC40" s="536">
        <f t="shared" ref="BC40" si="56">SUM(BD40:BD41)</f>
        <v>201917800.40000001</v>
      </c>
      <c r="BD40" s="536">
        <f>BD34+BD36+BD38</f>
        <v>167529800.40000001</v>
      </c>
    </row>
    <row r="41" spans="1:56" ht="17.25" customHeight="1" thickBot="1">
      <c r="A41" s="680"/>
      <c r="B41" s="703"/>
      <c r="C41" s="703"/>
      <c r="D41" s="704"/>
      <c r="E41" s="529">
        <f t="shared" ref="E41:AV41" si="57">E35+E37+E39</f>
        <v>0</v>
      </c>
      <c r="F41" s="530">
        <f t="shared" si="57"/>
        <v>0</v>
      </c>
      <c r="G41" s="616">
        <f t="shared" si="57"/>
        <v>0</v>
      </c>
      <c r="H41" s="531">
        <f t="shared" si="57"/>
        <v>0</v>
      </c>
      <c r="I41" s="532">
        <f t="shared" si="57"/>
        <v>0</v>
      </c>
      <c r="J41" s="531">
        <f t="shared" si="57"/>
        <v>0</v>
      </c>
      <c r="K41" s="529">
        <f t="shared" si="57"/>
        <v>0</v>
      </c>
      <c r="L41" s="530">
        <f t="shared" si="57"/>
        <v>0</v>
      </c>
      <c r="M41" s="616">
        <f t="shared" si="57"/>
        <v>0</v>
      </c>
      <c r="N41" s="531">
        <f t="shared" si="57"/>
        <v>0</v>
      </c>
      <c r="O41" s="532">
        <f t="shared" si="57"/>
        <v>0</v>
      </c>
      <c r="P41" s="531">
        <f t="shared" si="57"/>
        <v>0</v>
      </c>
      <c r="Q41" s="529">
        <f t="shared" si="57"/>
        <v>0</v>
      </c>
      <c r="R41" s="530">
        <f t="shared" si="57"/>
        <v>0</v>
      </c>
      <c r="S41" s="616">
        <f t="shared" si="57"/>
        <v>0</v>
      </c>
      <c r="T41" s="531">
        <f t="shared" si="57"/>
        <v>0</v>
      </c>
      <c r="U41" s="532">
        <f t="shared" si="57"/>
        <v>0</v>
      </c>
      <c r="V41" s="531">
        <f t="shared" si="57"/>
        <v>0</v>
      </c>
      <c r="W41" s="529">
        <f t="shared" si="57"/>
        <v>0</v>
      </c>
      <c r="X41" s="530">
        <f t="shared" si="57"/>
        <v>0</v>
      </c>
      <c r="Y41" s="616">
        <f t="shared" si="57"/>
        <v>0</v>
      </c>
      <c r="Z41" s="531">
        <f t="shared" si="57"/>
        <v>0</v>
      </c>
      <c r="AA41" s="532">
        <f t="shared" si="57"/>
        <v>0</v>
      </c>
      <c r="AB41" s="531">
        <f t="shared" si="57"/>
        <v>0</v>
      </c>
      <c r="AC41" s="529">
        <f t="shared" si="57"/>
        <v>0</v>
      </c>
      <c r="AD41" s="530">
        <f t="shared" si="57"/>
        <v>0</v>
      </c>
      <c r="AE41" s="616">
        <f t="shared" si="57"/>
        <v>0</v>
      </c>
      <c r="AF41" s="531">
        <f t="shared" si="57"/>
        <v>0</v>
      </c>
      <c r="AG41" s="532">
        <f t="shared" si="57"/>
        <v>0</v>
      </c>
      <c r="AH41" s="531">
        <f t="shared" si="57"/>
        <v>0</v>
      </c>
      <c r="AI41" s="529">
        <f t="shared" si="57"/>
        <v>1</v>
      </c>
      <c r="AJ41" s="530">
        <f t="shared" si="57"/>
        <v>0</v>
      </c>
      <c r="AK41" s="616">
        <f t="shared" si="57"/>
        <v>0</v>
      </c>
      <c r="AL41" s="531">
        <f t="shared" si="57"/>
        <v>0</v>
      </c>
      <c r="AM41" s="532">
        <f t="shared" si="57"/>
        <v>4</v>
      </c>
      <c r="AN41" s="531">
        <f t="shared" si="57"/>
        <v>0</v>
      </c>
      <c r="AO41" s="529">
        <f t="shared" si="57"/>
        <v>0</v>
      </c>
      <c r="AP41" s="530">
        <f t="shared" si="57"/>
        <v>0</v>
      </c>
      <c r="AQ41" s="529">
        <f t="shared" si="57"/>
        <v>1</v>
      </c>
      <c r="AR41" s="531">
        <f t="shared" si="57"/>
        <v>0</v>
      </c>
      <c r="AS41" s="532">
        <f t="shared" si="57"/>
        <v>0</v>
      </c>
      <c r="AT41" s="531">
        <f t="shared" si="57"/>
        <v>0</v>
      </c>
      <c r="AU41" s="532">
        <f t="shared" si="57"/>
        <v>4</v>
      </c>
      <c r="AV41" s="530">
        <f t="shared" si="57"/>
        <v>0</v>
      </c>
      <c r="AW41" s="723"/>
      <c r="AX41" s="725"/>
      <c r="BB41" s="559"/>
      <c r="BC41" s="536"/>
      <c r="BD41" s="536">
        <f>BD35+BD37+BD39</f>
        <v>34388000</v>
      </c>
    </row>
    <row r="42" spans="1:56" s="386" customFormat="1" ht="17.25" customHeight="1">
      <c r="A42" s="702" t="s">
        <v>172</v>
      </c>
      <c r="B42" s="694" t="s">
        <v>223</v>
      </c>
      <c r="C42" s="696" t="s">
        <v>170</v>
      </c>
      <c r="D42" s="697"/>
      <c r="E42" s="649"/>
      <c r="F42" s="650"/>
      <c r="G42" s="651"/>
      <c r="H42" s="652"/>
      <c r="I42" s="653"/>
      <c r="J42" s="650"/>
      <c r="K42" s="649"/>
      <c r="L42" s="650"/>
      <c r="M42" s="651"/>
      <c r="N42" s="652"/>
      <c r="O42" s="653"/>
      <c r="P42" s="650"/>
      <c r="Q42" s="649"/>
      <c r="R42" s="650"/>
      <c r="S42" s="651"/>
      <c r="T42" s="652"/>
      <c r="U42" s="653"/>
      <c r="V42" s="650"/>
      <c r="W42" s="649"/>
      <c r="X42" s="650"/>
      <c r="Y42" s="651"/>
      <c r="Z42" s="652"/>
      <c r="AA42" s="653"/>
      <c r="AB42" s="650"/>
      <c r="AC42" s="649"/>
      <c r="AD42" s="650"/>
      <c r="AE42" s="651"/>
      <c r="AF42" s="652"/>
      <c r="AG42" s="653"/>
      <c r="AH42" s="650"/>
      <c r="AI42" s="649"/>
      <c r="AJ42" s="650"/>
      <c r="AK42" s="651"/>
      <c r="AL42" s="652"/>
      <c r="AM42" s="653"/>
      <c r="AN42" s="650"/>
      <c r="AO42" s="654"/>
      <c r="AP42" s="650"/>
      <c r="AQ42" s="249">
        <f t="shared" ref="AQ42:AR49" si="58">(E42+K42+Q42+W42+AC42+AI42+AO42)</f>
        <v>0</v>
      </c>
      <c r="AR42" s="474">
        <f t="shared" si="58"/>
        <v>0</v>
      </c>
      <c r="AS42" s="315">
        <f t="shared" ref="AS42:AV49" si="59">(G42+M42+S42+Y42+AE42+AK42)</f>
        <v>0</v>
      </c>
      <c r="AT42" s="400">
        <f t="shared" si="59"/>
        <v>0</v>
      </c>
      <c r="AU42" s="315">
        <f t="shared" si="59"/>
        <v>0</v>
      </c>
      <c r="AV42" s="474">
        <f t="shared" si="59"/>
        <v>0</v>
      </c>
      <c r="AW42" s="721"/>
      <c r="AX42" s="727"/>
      <c r="BA42" s="535">
        <f>AQ42/BB42</f>
        <v>0</v>
      </c>
      <c r="BB42" s="559">
        <f t="shared" ref="BB42" si="60">BC42/10^6</f>
        <v>0.576291</v>
      </c>
      <c r="BC42" s="536">
        <f t="shared" ref="BC42" si="61">SUM(BD42:BD43)</f>
        <v>576291</v>
      </c>
      <c r="BD42" s="536">
        <v>576291</v>
      </c>
    </row>
    <row r="43" spans="1:56" s="385" customFormat="1" ht="17.25" customHeight="1">
      <c r="A43" s="680"/>
      <c r="B43" s="691"/>
      <c r="C43" s="695"/>
      <c r="D43" s="687"/>
      <c r="E43" s="388"/>
      <c r="F43" s="389"/>
      <c r="G43" s="390"/>
      <c r="H43" s="391"/>
      <c r="I43" s="387"/>
      <c r="J43" s="389"/>
      <c r="K43" s="388"/>
      <c r="L43" s="389"/>
      <c r="M43" s="390"/>
      <c r="N43" s="391"/>
      <c r="O43" s="387"/>
      <c r="P43" s="389"/>
      <c r="Q43" s="388"/>
      <c r="R43" s="389"/>
      <c r="S43" s="390"/>
      <c r="T43" s="391"/>
      <c r="U43" s="387"/>
      <c r="V43" s="389"/>
      <c r="W43" s="388"/>
      <c r="X43" s="389"/>
      <c r="Y43" s="390"/>
      <c r="Z43" s="391"/>
      <c r="AA43" s="387"/>
      <c r="AB43" s="389"/>
      <c r="AC43" s="388"/>
      <c r="AD43" s="389"/>
      <c r="AE43" s="390"/>
      <c r="AF43" s="391"/>
      <c r="AG43" s="387"/>
      <c r="AH43" s="389"/>
      <c r="AI43" s="388"/>
      <c r="AJ43" s="389"/>
      <c r="AK43" s="390"/>
      <c r="AL43" s="391"/>
      <c r="AM43" s="387"/>
      <c r="AN43" s="389"/>
      <c r="AO43" s="392"/>
      <c r="AP43" s="389"/>
      <c r="AQ43" s="396">
        <f t="shared" si="58"/>
        <v>0</v>
      </c>
      <c r="AR43" s="475">
        <f t="shared" si="58"/>
        <v>0</v>
      </c>
      <c r="AS43" s="393">
        <f t="shared" si="59"/>
        <v>0</v>
      </c>
      <c r="AT43" s="395">
        <f t="shared" si="59"/>
        <v>0</v>
      </c>
      <c r="AU43" s="393">
        <f t="shared" si="59"/>
        <v>0</v>
      </c>
      <c r="AV43" s="475">
        <f t="shared" si="59"/>
        <v>0</v>
      </c>
      <c r="AW43" s="715"/>
      <c r="AX43" s="717"/>
      <c r="AY43" s="528"/>
      <c r="BA43" s="535"/>
      <c r="BB43" s="559"/>
      <c r="BC43" s="536"/>
      <c r="BD43" s="536"/>
    </row>
    <row r="44" spans="1:56" ht="17.25" customHeight="1">
      <c r="A44" s="680"/>
      <c r="B44" s="692" t="s">
        <v>224</v>
      </c>
      <c r="C44" s="686" t="s">
        <v>171</v>
      </c>
      <c r="D44" s="687"/>
      <c r="E44" s="374"/>
      <c r="F44" s="375"/>
      <c r="G44" s="376"/>
      <c r="H44" s="377"/>
      <c r="I44" s="374"/>
      <c r="J44" s="375"/>
      <c r="K44" s="378">
        <v>1</v>
      </c>
      <c r="L44" s="374"/>
      <c r="M44" s="379">
        <v>1</v>
      </c>
      <c r="N44" s="380"/>
      <c r="O44" s="381"/>
      <c r="P44" s="382"/>
      <c r="Q44" s="374"/>
      <c r="R44" s="375"/>
      <c r="S44" s="376"/>
      <c r="T44" s="377"/>
      <c r="U44" s="374"/>
      <c r="V44" s="375"/>
      <c r="W44" s="378">
        <v>13</v>
      </c>
      <c r="X44" s="374"/>
      <c r="Y44" s="379">
        <v>12</v>
      </c>
      <c r="Z44" s="380"/>
      <c r="AA44" s="381">
        <v>1</v>
      </c>
      <c r="AB44" s="382"/>
      <c r="AC44" s="374"/>
      <c r="AD44" s="375"/>
      <c r="AE44" s="376"/>
      <c r="AF44" s="377"/>
      <c r="AG44" s="374"/>
      <c r="AH44" s="375"/>
      <c r="AI44" s="378">
        <v>17</v>
      </c>
      <c r="AJ44" s="374">
        <v>1</v>
      </c>
      <c r="AK44" s="376">
        <v>11</v>
      </c>
      <c r="AL44" s="380"/>
      <c r="AM44" s="381">
        <v>7</v>
      </c>
      <c r="AN44" s="382">
        <v>1</v>
      </c>
      <c r="AO44" s="381"/>
      <c r="AP44" s="375"/>
      <c r="AQ44" s="372">
        <f t="shared" si="58"/>
        <v>31</v>
      </c>
      <c r="AR44" s="476">
        <f t="shared" si="58"/>
        <v>1</v>
      </c>
      <c r="AS44" s="373">
        <f t="shared" si="59"/>
        <v>24</v>
      </c>
      <c r="AT44" s="397">
        <f t="shared" si="59"/>
        <v>0</v>
      </c>
      <c r="AU44" s="373">
        <f t="shared" si="59"/>
        <v>8</v>
      </c>
      <c r="AV44" s="476">
        <f t="shared" si="59"/>
        <v>1</v>
      </c>
      <c r="AW44" s="715">
        <v>0.38</v>
      </c>
      <c r="AX44" s="717"/>
      <c r="BA44" s="535">
        <f t="shared" ref="BA44" si="62">AQ44/BB44</f>
        <v>0.38479342557344803</v>
      </c>
      <c r="BB44" s="559">
        <f t="shared" ref="BB44" si="63">BC44/10^6</f>
        <v>80.562707000000003</v>
      </c>
      <c r="BC44" s="536">
        <f t="shared" ref="BC44" si="64">SUM(BD44:BD45)</f>
        <v>80562707</v>
      </c>
      <c r="BD44" s="536">
        <v>41470993</v>
      </c>
    </row>
    <row r="45" spans="1:56" ht="17.25" customHeight="1">
      <c r="A45" s="680"/>
      <c r="B45" s="691"/>
      <c r="C45" s="695"/>
      <c r="D45" s="687"/>
      <c r="E45" s="99"/>
      <c r="F45" s="298"/>
      <c r="G45" s="325"/>
      <c r="H45" s="253"/>
      <c r="I45" s="99"/>
      <c r="J45" s="298"/>
      <c r="K45" s="309"/>
      <c r="L45" s="99"/>
      <c r="M45" s="336"/>
      <c r="N45" s="100"/>
      <c r="O45" s="256"/>
      <c r="P45" s="258"/>
      <c r="Q45" s="99"/>
      <c r="R45" s="298"/>
      <c r="S45" s="325"/>
      <c r="T45" s="253"/>
      <c r="U45" s="99"/>
      <c r="V45" s="298"/>
      <c r="W45" s="309"/>
      <c r="X45" s="99"/>
      <c r="Y45" s="336"/>
      <c r="Z45" s="100"/>
      <c r="AA45" s="256"/>
      <c r="AB45" s="258"/>
      <c r="AC45" s="99"/>
      <c r="AD45" s="298"/>
      <c r="AE45" s="325"/>
      <c r="AF45" s="253"/>
      <c r="AG45" s="99"/>
      <c r="AH45" s="298"/>
      <c r="AI45" s="309"/>
      <c r="AJ45" s="99"/>
      <c r="AK45" s="325"/>
      <c r="AL45" s="100"/>
      <c r="AM45" s="256"/>
      <c r="AN45" s="258"/>
      <c r="AO45" s="256"/>
      <c r="AP45" s="298"/>
      <c r="AQ45" s="411">
        <f t="shared" si="58"/>
        <v>0</v>
      </c>
      <c r="AR45" s="478">
        <f t="shared" si="58"/>
        <v>0</v>
      </c>
      <c r="AS45" s="413">
        <f t="shared" si="59"/>
        <v>0</v>
      </c>
      <c r="AT45" s="412">
        <f t="shared" si="59"/>
        <v>0</v>
      </c>
      <c r="AU45" s="413">
        <f t="shared" si="59"/>
        <v>0</v>
      </c>
      <c r="AV45" s="478">
        <f t="shared" si="59"/>
        <v>0</v>
      </c>
      <c r="AW45" s="715"/>
      <c r="AX45" s="717"/>
      <c r="BB45" s="559"/>
      <c r="BC45" s="536"/>
      <c r="BD45" s="536">
        <v>39091714</v>
      </c>
    </row>
    <row r="46" spans="1:56" ht="17.25" customHeight="1">
      <c r="A46" s="680"/>
      <c r="B46" s="692" t="s">
        <v>220</v>
      </c>
      <c r="C46" s="686" t="s">
        <v>88</v>
      </c>
      <c r="D46" s="687"/>
      <c r="E46" s="97"/>
      <c r="F46" s="262"/>
      <c r="G46" s="319"/>
      <c r="H46" s="254"/>
      <c r="I46" s="97"/>
      <c r="J46" s="262"/>
      <c r="K46" s="308"/>
      <c r="L46" s="97"/>
      <c r="M46" s="335"/>
      <c r="N46" s="98"/>
      <c r="O46" s="252"/>
      <c r="P46" s="257"/>
      <c r="Q46" s="97"/>
      <c r="R46" s="262"/>
      <c r="S46" s="319"/>
      <c r="T46" s="254"/>
      <c r="U46" s="97"/>
      <c r="V46" s="262"/>
      <c r="W46" s="308">
        <v>1</v>
      </c>
      <c r="X46" s="97"/>
      <c r="Y46" s="335"/>
      <c r="Z46" s="98"/>
      <c r="AA46" s="252">
        <v>1</v>
      </c>
      <c r="AB46" s="257"/>
      <c r="AC46" s="97"/>
      <c r="AD46" s="262"/>
      <c r="AE46" s="319"/>
      <c r="AF46" s="254"/>
      <c r="AG46" s="97"/>
      <c r="AH46" s="262"/>
      <c r="AI46" s="308">
        <v>2</v>
      </c>
      <c r="AJ46" s="97"/>
      <c r="AK46" s="319">
        <v>2</v>
      </c>
      <c r="AL46" s="98"/>
      <c r="AM46" s="252"/>
      <c r="AN46" s="257"/>
      <c r="AO46" s="252"/>
      <c r="AP46" s="262"/>
      <c r="AQ46" s="372">
        <f t="shared" si="58"/>
        <v>3</v>
      </c>
      <c r="AR46" s="476">
        <f t="shared" si="58"/>
        <v>0</v>
      </c>
      <c r="AS46" s="373">
        <f t="shared" si="59"/>
        <v>2</v>
      </c>
      <c r="AT46" s="397">
        <f t="shared" si="59"/>
        <v>0</v>
      </c>
      <c r="AU46" s="373">
        <f t="shared" si="59"/>
        <v>1</v>
      </c>
      <c r="AV46" s="476">
        <f t="shared" si="59"/>
        <v>0</v>
      </c>
      <c r="AW46" s="715">
        <v>0.48</v>
      </c>
      <c r="AX46" s="717"/>
      <c r="BA46" s="535">
        <f t="shared" ref="BA46" si="65">AQ46/BB46</f>
        <v>0.47735491911061778</v>
      </c>
      <c r="BB46" s="559">
        <f t="shared" ref="BB46" si="66">BC46/10^6</f>
        <v>6.2846320000000002</v>
      </c>
      <c r="BC46" s="536">
        <f t="shared" ref="BC46" si="67">SUM(BD46:BD47)</f>
        <v>6284632</v>
      </c>
      <c r="BD46" s="536">
        <v>6135518.9000000004</v>
      </c>
    </row>
    <row r="47" spans="1:56" ht="17.25" customHeight="1">
      <c r="A47" s="680"/>
      <c r="B47" s="691"/>
      <c r="C47" s="695"/>
      <c r="D47" s="687"/>
      <c r="E47" s="99"/>
      <c r="F47" s="298"/>
      <c r="G47" s="325"/>
      <c r="H47" s="253"/>
      <c r="I47" s="99"/>
      <c r="J47" s="298"/>
      <c r="K47" s="309"/>
      <c r="L47" s="99"/>
      <c r="M47" s="336"/>
      <c r="N47" s="100"/>
      <c r="O47" s="256"/>
      <c r="P47" s="258"/>
      <c r="Q47" s="99"/>
      <c r="R47" s="298"/>
      <c r="S47" s="325"/>
      <c r="T47" s="253"/>
      <c r="U47" s="99"/>
      <c r="V47" s="298"/>
      <c r="W47" s="309"/>
      <c r="X47" s="99"/>
      <c r="Y47" s="336"/>
      <c r="Z47" s="100"/>
      <c r="AA47" s="256"/>
      <c r="AB47" s="258"/>
      <c r="AC47" s="99"/>
      <c r="AD47" s="298"/>
      <c r="AE47" s="325"/>
      <c r="AF47" s="253"/>
      <c r="AG47" s="99"/>
      <c r="AH47" s="298"/>
      <c r="AI47" s="309"/>
      <c r="AJ47" s="99"/>
      <c r="AK47" s="325"/>
      <c r="AL47" s="100"/>
      <c r="AM47" s="256"/>
      <c r="AN47" s="258"/>
      <c r="AO47" s="256"/>
      <c r="AP47" s="298"/>
      <c r="AQ47" s="396">
        <f t="shared" si="58"/>
        <v>0</v>
      </c>
      <c r="AR47" s="475">
        <f t="shared" si="58"/>
        <v>0</v>
      </c>
      <c r="AS47" s="393">
        <f t="shared" si="59"/>
        <v>0</v>
      </c>
      <c r="AT47" s="395">
        <f t="shared" si="59"/>
        <v>0</v>
      </c>
      <c r="AU47" s="393">
        <f t="shared" si="59"/>
        <v>0</v>
      </c>
      <c r="AV47" s="475">
        <f t="shared" si="59"/>
        <v>0</v>
      </c>
      <c r="AW47" s="715"/>
      <c r="AX47" s="717"/>
      <c r="BB47" s="559"/>
      <c r="BC47" s="536"/>
      <c r="BD47" s="536">
        <v>149113.1</v>
      </c>
    </row>
    <row r="48" spans="1:56" ht="17.25" customHeight="1">
      <c r="A48" s="680"/>
      <c r="B48" s="692" t="s">
        <v>220</v>
      </c>
      <c r="C48" s="686" t="s">
        <v>89</v>
      </c>
      <c r="D48" s="687"/>
      <c r="E48" s="101"/>
      <c r="F48" s="299"/>
      <c r="G48" s="326"/>
      <c r="H48" s="265"/>
      <c r="I48" s="101"/>
      <c r="J48" s="299"/>
      <c r="K48" s="310"/>
      <c r="L48" s="101"/>
      <c r="M48" s="337"/>
      <c r="N48" s="102"/>
      <c r="O48" s="259"/>
      <c r="P48" s="271"/>
      <c r="Q48" s="101"/>
      <c r="R48" s="299"/>
      <c r="S48" s="326"/>
      <c r="T48" s="265"/>
      <c r="U48" s="101"/>
      <c r="V48" s="299"/>
      <c r="W48" s="310"/>
      <c r="X48" s="101"/>
      <c r="Y48" s="337"/>
      <c r="Z48" s="102"/>
      <c r="AA48" s="259"/>
      <c r="AB48" s="271"/>
      <c r="AC48" s="101"/>
      <c r="AD48" s="299"/>
      <c r="AE48" s="326"/>
      <c r="AF48" s="265"/>
      <c r="AG48" s="101"/>
      <c r="AH48" s="299"/>
      <c r="AI48" s="310">
        <v>5</v>
      </c>
      <c r="AJ48" s="101"/>
      <c r="AK48" s="326">
        <v>5</v>
      </c>
      <c r="AL48" s="102"/>
      <c r="AM48" s="259"/>
      <c r="AN48" s="271"/>
      <c r="AO48" s="259"/>
      <c r="AP48" s="299"/>
      <c r="AQ48" s="250">
        <f t="shared" si="58"/>
        <v>5</v>
      </c>
      <c r="AR48" s="479">
        <f t="shared" si="58"/>
        <v>0</v>
      </c>
      <c r="AS48" s="316">
        <f t="shared" si="59"/>
        <v>5</v>
      </c>
      <c r="AT48" s="480">
        <f t="shared" si="59"/>
        <v>0</v>
      </c>
      <c r="AU48" s="316">
        <f t="shared" si="59"/>
        <v>0</v>
      </c>
      <c r="AV48" s="479">
        <f t="shared" si="59"/>
        <v>0</v>
      </c>
      <c r="AW48" s="715">
        <v>0.52</v>
      </c>
      <c r="AX48" s="717"/>
      <c r="BA48" s="535">
        <f t="shared" ref="BA48" si="68">AQ48/BB48</f>
        <v>0.524153963349834</v>
      </c>
      <c r="BB48" s="559">
        <f t="shared" ref="BB48" si="69">BC48/10^6</f>
        <v>9.5391819000000009</v>
      </c>
      <c r="BC48" s="536">
        <f t="shared" ref="BC48" si="70">SUM(BD48:BD49)</f>
        <v>9539181.9000000004</v>
      </c>
      <c r="BD48" s="536">
        <v>9539181.9000000004</v>
      </c>
    </row>
    <row r="49" spans="1:56" ht="17.25" customHeight="1" thickBot="1">
      <c r="A49" s="680"/>
      <c r="B49" s="693"/>
      <c r="C49" s="688"/>
      <c r="D49" s="689"/>
      <c r="E49" s="103"/>
      <c r="F49" s="300"/>
      <c r="G49" s="327"/>
      <c r="H49" s="266"/>
      <c r="I49" s="103"/>
      <c r="J49" s="300"/>
      <c r="K49" s="311"/>
      <c r="L49" s="103"/>
      <c r="M49" s="338"/>
      <c r="N49" s="104"/>
      <c r="O49" s="268"/>
      <c r="P49" s="263"/>
      <c r="Q49" s="103"/>
      <c r="R49" s="300"/>
      <c r="S49" s="327"/>
      <c r="T49" s="266"/>
      <c r="U49" s="103"/>
      <c r="V49" s="300"/>
      <c r="W49" s="311"/>
      <c r="X49" s="103"/>
      <c r="Y49" s="338"/>
      <c r="Z49" s="104"/>
      <c r="AA49" s="268"/>
      <c r="AB49" s="263"/>
      <c r="AC49" s="103"/>
      <c r="AD49" s="300"/>
      <c r="AE49" s="327"/>
      <c r="AF49" s="266"/>
      <c r="AG49" s="103"/>
      <c r="AH49" s="300"/>
      <c r="AI49" s="311"/>
      <c r="AJ49" s="103"/>
      <c r="AK49" s="327"/>
      <c r="AL49" s="104"/>
      <c r="AM49" s="268"/>
      <c r="AN49" s="263"/>
      <c r="AO49" s="268"/>
      <c r="AP49" s="300"/>
      <c r="AQ49" s="396">
        <f t="shared" si="58"/>
        <v>0</v>
      </c>
      <c r="AR49" s="475">
        <f t="shared" si="58"/>
        <v>0</v>
      </c>
      <c r="AS49" s="393">
        <f t="shared" si="59"/>
        <v>0</v>
      </c>
      <c r="AT49" s="395">
        <f t="shared" si="59"/>
        <v>0</v>
      </c>
      <c r="AU49" s="393">
        <f t="shared" si="59"/>
        <v>0</v>
      </c>
      <c r="AV49" s="475">
        <f t="shared" si="59"/>
        <v>0</v>
      </c>
      <c r="AW49" s="716"/>
      <c r="AX49" s="718"/>
      <c r="BB49" s="559"/>
      <c r="BC49" s="536"/>
      <c r="BD49" s="536"/>
    </row>
    <row r="50" spans="1:56" ht="17.25" customHeight="1" thickTop="1">
      <c r="A50" s="680"/>
      <c r="B50" s="698" t="s">
        <v>176</v>
      </c>
      <c r="C50" s="698"/>
      <c r="D50" s="699"/>
      <c r="E50" s="312">
        <f>E42+E44+E46+E48</f>
        <v>0</v>
      </c>
      <c r="F50" s="261">
        <f>F42+F44+F46+F48</f>
        <v>0</v>
      </c>
      <c r="G50" s="318">
        <f t="shared" ref="G50:L50" si="71">G42+G44+G46+G48</f>
        <v>0</v>
      </c>
      <c r="H50" s="96">
        <f t="shared" si="71"/>
        <v>0</v>
      </c>
      <c r="I50" s="318">
        <f t="shared" si="71"/>
        <v>0</v>
      </c>
      <c r="J50" s="371">
        <f t="shared" si="71"/>
        <v>0</v>
      </c>
      <c r="K50" s="312">
        <f t="shared" si="71"/>
        <v>1</v>
      </c>
      <c r="L50" s="261">
        <f t="shared" si="71"/>
        <v>0</v>
      </c>
      <c r="M50" s="318">
        <f t="shared" ref="M50:AV50" si="72">M42+M44+M46+M48</f>
        <v>1</v>
      </c>
      <c r="N50" s="96">
        <f t="shared" si="72"/>
        <v>0</v>
      </c>
      <c r="O50" s="318">
        <f t="shared" si="72"/>
        <v>0</v>
      </c>
      <c r="P50" s="371">
        <f t="shared" si="72"/>
        <v>0</v>
      </c>
      <c r="Q50" s="312">
        <f t="shared" si="72"/>
        <v>0</v>
      </c>
      <c r="R50" s="261">
        <f t="shared" si="72"/>
        <v>0</v>
      </c>
      <c r="S50" s="318">
        <f t="shared" si="72"/>
        <v>0</v>
      </c>
      <c r="T50" s="96">
        <f t="shared" si="72"/>
        <v>0</v>
      </c>
      <c r="U50" s="318">
        <f t="shared" si="72"/>
        <v>0</v>
      </c>
      <c r="V50" s="371">
        <f t="shared" si="72"/>
        <v>0</v>
      </c>
      <c r="W50" s="312">
        <f t="shared" si="72"/>
        <v>14</v>
      </c>
      <c r="X50" s="261">
        <f t="shared" si="72"/>
        <v>0</v>
      </c>
      <c r="Y50" s="318">
        <f t="shared" si="72"/>
        <v>12</v>
      </c>
      <c r="Z50" s="96">
        <f t="shared" si="72"/>
        <v>0</v>
      </c>
      <c r="AA50" s="318">
        <f t="shared" si="72"/>
        <v>2</v>
      </c>
      <c r="AB50" s="371">
        <f t="shared" si="72"/>
        <v>0</v>
      </c>
      <c r="AC50" s="312">
        <f t="shared" si="72"/>
        <v>0</v>
      </c>
      <c r="AD50" s="261">
        <f t="shared" si="72"/>
        <v>0</v>
      </c>
      <c r="AE50" s="318">
        <f t="shared" si="72"/>
        <v>0</v>
      </c>
      <c r="AF50" s="96">
        <f t="shared" si="72"/>
        <v>0</v>
      </c>
      <c r="AG50" s="318">
        <f t="shared" si="72"/>
        <v>0</v>
      </c>
      <c r="AH50" s="371">
        <f t="shared" si="72"/>
        <v>0</v>
      </c>
      <c r="AI50" s="312">
        <f t="shared" si="72"/>
        <v>24</v>
      </c>
      <c r="AJ50" s="261">
        <f t="shared" si="72"/>
        <v>1</v>
      </c>
      <c r="AK50" s="318">
        <f t="shared" si="72"/>
        <v>18</v>
      </c>
      <c r="AL50" s="96">
        <f t="shared" si="72"/>
        <v>0</v>
      </c>
      <c r="AM50" s="318">
        <f t="shared" si="72"/>
        <v>7</v>
      </c>
      <c r="AN50" s="371">
        <f t="shared" si="72"/>
        <v>1</v>
      </c>
      <c r="AO50" s="312">
        <f t="shared" si="72"/>
        <v>0</v>
      </c>
      <c r="AP50" s="261">
        <f t="shared" si="72"/>
        <v>0</v>
      </c>
      <c r="AQ50" s="312">
        <f t="shared" si="72"/>
        <v>39</v>
      </c>
      <c r="AR50" s="96">
        <f t="shared" si="72"/>
        <v>1</v>
      </c>
      <c r="AS50" s="318">
        <f t="shared" si="72"/>
        <v>31</v>
      </c>
      <c r="AT50" s="96">
        <f t="shared" si="72"/>
        <v>0</v>
      </c>
      <c r="AU50" s="318">
        <f t="shared" si="72"/>
        <v>9</v>
      </c>
      <c r="AV50" s="261">
        <f t="shared" si="72"/>
        <v>1</v>
      </c>
      <c r="AW50" s="719">
        <v>0.4</v>
      </c>
      <c r="AX50" s="724"/>
      <c r="BA50" s="535">
        <f t="shared" ref="BA50" si="73">AQ50/BB50</f>
        <v>0.40221605825769163</v>
      </c>
      <c r="BB50" s="559">
        <f>BC50/10^6</f>
        <v>96.962811900000005</v>
      </c>
      <c r="BC50" s="536">
        <f t="shared" ref="BC50" si="74">SUM(BD50:BD51)</f>
        <v>96962811.900000006</v>
      </c>
      <c r="BD50" s="536">
        <f>BD42+BD44+BD46+BD48</f>
        <v>57721984.799999997</v>
      </c>
    </row>
    <row r="51" spans="1:56" ht="17.25" customHeight="1" thickBot="1">
      <c r="A51" s="709"/>
      <c r="B51" s="700"/>
      <c r="C51" s="700"/>
      <c r="D51" s="701"/>
      <c r="E51" s="401">
        <f>+E43+E45+E47+E49</f>
        <v>0</v>
      </c>
      <c r="F51" s="293">
        <f>+F43+F45+F47+F49</f>
        <v>0</v>
      </c>
      <c r="G51" s="320">
        <f t="shared" ref="G51:L51" si="75">+G43+G45+G47+G49</f>
        <v>0</v>
      </c>
      <c r="H51" s="402">
        <f t="shared" si="75"/>
        <v>0</v>
      </c>
      <c r="I51" s="320">
        <f t="shared" si="75"/>
        <v>0</v>
      </c>
      <c r="J51" s="626">
        <f t="shared" si="75"/>
        <v>0</v>
      </c>
      <c r="K51" s="401">
        <f t="shared" si="75"/>
        <v>0</v>
      </c>
      <c r="L51" s="293">
        <f t="shared" si="75"/>
        <v>0</v>
      </c>
      <c r="M51" s="320">
        <f t="shared" ref="M51:AV51" si="76">+M43+M45+M47+M49</f>
        <v>0</v>
      </c>
      <c r="N51" s="402">
        <f t="shared" si="76"/>
        <v>0</v>
      </c>
      <c r="O51" s="320">
        <f t="shared" si="76"/>
        <v>0</v>
      </c>
      <c r="P51" s="626">
        <f t="shared" si="76"/>
        <v>0</v>
      </c>
      <c r="Q51" s="401">
        <f t="shared" si="76"/>
        <v>0</v>
      </c>
      <c r="R51" s="293">
        <f t="shared" si="76"/>
        <v>0</v>
      </c>
      <c r="S51" s="320">
        <f t="shared" si="76"/>
        <v>0</v>
      </c>
      <c r="T51" s="402">
        <f t="shared" si="76"/>
        <v>0</v>
      </c>
      <c r="U51" s="320">
        <f t="shared" si="76"/>
        <v>0</v>
      </c>
      <c r="V51" s="626">
        <f t="shared" si="76"/>
        <v>0</v>
      </c>
      <c r="W51" s="401">
        <f t="shared" si="76"/>
        <v>0</v>
      </c>
      <c r="X51" s="293">
        <f t="shared" si="76"/>
        <v>0</v>
      </c>
      <c r="Y51" s="320">
        <f t="shared" si="76"/>
        <v>0</v>
      </c>
      <c r="Z51" s="402">
        <f t="shared" si="76"/>
        <v>0</v>
      </c>
      <c r="AA51" s="320">
        <f t="shared" si="76"/>
        <v>0</v>
      </c>
      <c r="AB51" s="626">
        <f t="shared" si="76"/>
        <v>0</v>
      </c>
      <c r="AC51" s="401">
        <f t="shared" si="76"/>
        <v>0</v>
      </c>
      <c r="AD51" s="293">
        <f t="shared" si="76"/>
        <v>0</v>
      </c>
      <c r="AE51" s="320">
        <f t="shared" si="76"/>
        <v>0</v>
      </c>
      <c r="AF51" s="402">
        <f t="shared" si="76"/>
        <v>0</v>
      </c>
      <c r="AG51" s="320">
        <f t="shared" si="76"/>
        <v>0</v>
      </c>
      <c r="AH51" s="626">
        <f t="shared" si="76"/>
        <v>0</v>
      </c>
      <c r="AI51" s="401">
        <f t="shared" si="76"/>
        <v>0</v>
      </c>
      <c r="AJ51" s="293">
        <f t="shared" si="76"/>
        <v>0</v>
      </c>
      <c r="AK51" s="320">
        <f t="shared" si="76"/>
        <v>0</v>
      </c>
      <c r="AL51" s="402">
        <f t="shared" si="76"/>
        <v>0</v>
      </c>
      <c r="AM51" s="320">
        <f t="shared" si="76"/>
        <v>0</v>
      </c>
      <c r="AN51" s="626">
        <f t="shared" si="76"/>
        <v>0</v>
      </c>
      <c r="AO51" s="401">
        <f t="shared" si="76"/>
        <v>0</v>
      </c>
      <c r="AP51" s="293">
        <f t="shared" si="76"/>
        <v>0</v>
      </c>
      <c r="AQ51" s="401">
        <f t="shared" si="76"/>
        <v>0</v>
      </c>
      <c r="AR51" s="402">
        <f t="shared" si="76"/>
        <v>0</v>
      </c>
      <c r="AS51" s="320">
        <f t="shared" si="76"/>
        <v>0</v>
      </c>
      <c r="AT51" s="402">
        <f t="shared" si="76"/>
        <v>0</v>
      </c>
      <c r="AU51" s="320">
        <f t="shared" si="76"/>
        <v>0</v>
      </c>
      <c r="AV51" s="293">
        <f t="shared" si="76"/>
        <v>0</v>
      </c>
      <c r="AW51" s="720"/>
      <c r="AX51" s="726"/>
      <c r="BB51" s="559"/>
      <c r="BC51" s="536"/>
      <c r="BD51" s="536">
        <f>BD43+BD45+BD47+BD49</f>
        <v>39240827.100000001</v>
      </c>
    </row>
    <row r="52" spans="1:56" ht="17.25" customHeight="1">
      <c r="A52" s="680" t="s">
        <v>120</v>
      </c>
      <c r="B52" s="690" t="s">
        <v>225</v>
      </c>
      <c r="C52" s="707" t="s">
        <v>87</v>
      </c>
      <c r="D52" s="708"/>
      <c r="E52" s="374"/>
      <c r="F52" s="375"/>
      <c r="G52" s="376"/>
      <c r="H52" s="377"/>
      <c r="I52" s="374"/>
      <c r="J52" s="375"/>
      <c r="K52" s="378"/>
      <c r="L52" s="374"/>
      <c r="M52" s="379"/>
      <c r="N52" s="380"/>
      <c r="O52" s="381"/>
      <c r="P52" s="382"/>
      <c r="Q52" s="374"/>
      <c r="R52" s="375"/>
      <c r="S52" s="376"/>
      <c r="T52" s="377"/>
      <c r="U52" s="374"/>
      <c r="V52" s="375"/>
      <c r="W52" s="378"/>
      <c r="X52" s="374"/>
      <c r="Y52" s="379"/>
      <c r="Z52" s="380"/>
      <c r="AA52" s="381"/>
      <c r="AB52" s="382"/>
      <c r="AC52" s="374"/>
      <c r="AD52" s="375"/>
      <c r="AE52" s="376"/>
      <c r="AF52" s="377"/>
      <c r="AG52" s="374"/>
      <c r="AH52" s="375"/>
      <c r="AI52" s="378"/>
      <c r="AJ52" s="374"/>
      <c r="AK52" s="376"/>
      <c r="AL52" s="380"/>
      <c r="AM52" s="381"/>
      <c r="AN52" s="382"/>
      <c r="AO52" s="381"/>
      <c r="AP52" s="375"/>
      <c r="AQ52" s="250">
        <f t="shared" ref="AQ52:AR57" si="77">(E52+K52+Q52+W52+AC52+AI52+AO52)</f>
        <v>0</v>
      </c>
      <c r="AR52" s="479">
        <f t="shared" si="77"/>
        <v>0</v>
      </c>
      <c r="AS52" s="316">
        <f t="shared" ref="AS52:AV57" si="78">(G52+M52+S52+Y52+AE52+AK52)</f>
        <v>0</v>
      </c>
      <c r="AT52" s="480">
        <f t="shared" si="78"/>
        <v>0</v>
      </c>
      <c r="AU52" s="316">
        <f t="shared" si="78"/>
        <v>0</v>
      </c>
      <c r="AV52" s="479">
        <f t="shared" si="78"/>
        <v>0</v>
      </c>
      <c r="AW52" s="734"/>
      <c r="AX52" s="722"/>
      <c r="BA52" s="535">
        <f>AQ52/BB52</f>
        <v>0</v>
      </c>
      <c r="BB52" s="559">
        <f t="shared" ref="BB52" si="79">BC52/10^6</f>
        <v>13.086949000000001</v>
      </c>
      <c r="BC52" s="536">
        <f t="shared" ref="BC52" si="80">SUM(BD52:BD53)</f>
        <v>13086949</v>
      </c>
      <c r="BD52" s="536">
        <v>736770</v>
      </c>
    </row>
    <row r="53" spans="1:56" ht="17.25" customHeight="1">
      <c r="A53" s="680"/>
      <c r="B53" s="691"/>
      <c r="C53" s="695"/>
      <c r="D53" s="687"/>
      <c r="E53" s="99"/>
      <c r="F53" s="298"/>
      <c r="G53" s="325"/>
      <c r="H53" s="253"/>
      <c r="I53" s="99"/>
      <c r="J53" s="298"/>
      <c r="K53" s="309"/>
      <c r="L53" s="99"/>
      <c r="M53" s="336"/>
      <c r="N53" s="100"/>
      <c r="O53" s="256"/>
      <c r="P53" s="258"/>
      <c r="Q53" s="99"/>
      <c r="R53" s="298"/>
      <c r="S53" s="325"/>
      <c r="T53" s="253"/>
      <c r="U53" s="99"/>
      <c r="V53" s="298"/>
      <c r="W53" s="309"/>
      <c r="X53" s="99"/>
      <c r="Y53" s="336"/>
      <c r="Z53" s="100"/>
      <c r="AA53" s="256"/>
      <c r="AB53" s="258"/>
      <c r="AC53" s="99"/>
      <c r="AD53" s="298"/>
      <c r="AE53" s="325"/>
      <c r="AF53" s="253"/>
      <c r="AG53" s="99"/>
      <c r="AH53" s="298"/>
      <c r="AI53" s="309"/>
      <c r="AJ53" s="99"/>
      <c r="AK53" s="325"/>
      <c r="AL53" s="100"/>
      <c r="AM53" s="256"/>
      <c r="AN53" s="258"/>
      <c r="AO53" s="256"/>
      <c r="AP53" s="298"/>
      <c r="AQ53" s="396">
        <f t="shared" si="77"/>
        <v>0</v>
      </c>
      <c r="AR53" s="475">
        <f t="shared" si="77"/>
        <v>0</v>
      </c>
      <c r="AS53" s="393">
        <f t="shared" si="78"/>
        <v>0</v>
      </c>
      <c r="AT53" s="395">
        <f t="shared" si="78"/>
        <v>0</v>
      </c>
      <c r="AU53" s="393">
        <f t="shared" si="78"/>
        <v>0</v>
      </c>
      <c r="AV53" s="475">
        <f t="shared" si="78"/>
        <v>0</v>
      </c>
      <c r="AW53" s="715"/>
      <c r="AX53" s="717"/>
      <c r="BB53" s="559"/>
      <c r="BC53" s="536"/>
      <c r="BD53" s="536">
        <v>12350179</v>
      </c>
    </row>
    <row r="54" spans="1:56" ht="17.25" customHeight="1">
      <c r="A54" s="680"/>
      <c r="B54" s="692" t="s">
        <v>226</v>
      </c>
      <c r="C54" s="686" t="s">
        <v>121</v>
      </c>
      <c r="D54" s="687"/>
      <c r="E54" s="97"/>
      <c r="F54" s="262"/>
      <c r="G54" s="319"/>
      <c r="H54" s="254"/>
      <c r="I54" s="97"/>
      <c r="J54" s="262"/>
      <c r="K54" s="308"/>
      <c r="L54" s="97"/>
      <c r="M54" s="335"/>
      <c r="N54" s="98"/>
      <c r="O54" s="252"/>
      <c r="P54" s="257"/>
      <c r="Q54" s="97"/>
      <c r="R54" s="262"/>
      <c r="S54" s="319"/>
      <c r="T54" s="254"/>
      <c r="U54" s="97"/>
      <c r="V54" s="262"/>
      <c r="W54" s="308">
        <v>6</v>
      </c>
      <c r="X54" s="97"/>
      <c r="Y54" s="335">
        <v>5</v>
      </c>
      <c r="Z54" s="98"/>
      <c r="AA54" s="252"/>
      <c r="AB54" s="257"/>
      <c r="AC54" s="97"/>
      <c r="AD54" s="262"/>
      <c r="AE54" s="319"/>
      <c r="AF54" s="254"/>
      <c r="AG54" s="97"/>
      <c r="AH54" s="262"/>
      <c r="AI54" s="308">
        <v>24</v>
      </c>
      <c r="AJ54" s="97"/>
      <c r="AK54" s="319">
        <v>9</v>
      </c>
      <c r="AL54" s="98"/>
      <c r="AM54" s="252">
        <v>15</v>
      </c>
      <c r="AN54" s="257"/>
      <c r="AO54" s="252">
        <v>1</v>
      </c>
      <c r="AP54" s="262"/>
      <c r="AQ54" s="372">
        <f t="shared" si="77"/>
        <v>31</v>
      </c>
      <c r="AR54" s="476">
        <f t="shared" si="77"/>
        <v>0</v>
      </c>
      <c r="AS54" s="373">
        <f t="shared" si="78"/>
        <v>14</v>
      </c>
      <c r="AT54" s="397">
        <f t="shared" si="78"/>
        <v>0</v>
      </c>
      <c r="AU54" s="373">
        <f t="shared" si="78"/>
        <v>15</v>
      </c>
      <c r="AV54" s="476">
        <f t="shared" si="78"/>
        <v>0</v>
      </c>
      <c r="AW54" s="715">
        <v>0.33</v>
      </c>
      <c r="AX54" s="717"/>
      <c r="BA54" s="535">
        <f t="shared" ref="BA54" si="81">AQ54/BB54</f>
        <v>0.32596927932600284</v>
      </c>
      <c r="BB54" s="559">
        <f t="shared" ref="BB54" si="82">BC54/10^6</f>
        <v>95.100986400000011</v>
      </c>
      <c r="BC54" s="536">
        <f t="shared" ref="BC54" si="83">SUM(BD54:BD55)</f>
        <v>95100986.400000006</v>
      </c>
      <c r="BD54" s="536">
        <v>86394698.900000006</v>
      </c>
    </row>
    <row r="55" spans="1:56" ht="17.25" customHeight="1">
      <c r="A55" s="680"/>
      <c r="B55" s="691"/>
      <c r="C55" s="695"/>
      <c r="D55" s="687" t="s">
        <v>222</v>
      </c>
      <c r="E55" s="99"/>
      <c r="F55" s="298"/>
      <c r="G55" s="325"/>
      <c r="H55" s="253"/>
      <c r="I55" s="99"/>
      <c r="J55" s="298"/>
      <c r="K55" s="309"/>
      <c r="L55" s="99"/>
      <c r="M55" s="336"/>
      <c r="N55" s="100"/>
      <c r="O55" s="256"/>
      <c r="P55" s="258"/>
      <c r="Q55" s="99"/>
      <c r="R55" s="298"/>
      <c r="S55" s="325"/>
      <c r="T55" s="253"/>
      <c r="U55" s="99"/>
      <c r="V55" s="298"/>
      <c r="W55" s="309"/>
      <c r="X55" s="99"/>
      <c r="Y55" s="336"/>
      <c r="Z55" s="100"/>
      <c r="AA55" s="256"/>
      <c r="AB55" s="258"/>
      <c r="AC55" s="99"/>
      <c r="AD55" s="298"/>
      <c r="AE55" s="325"/>
      <c r="AF55" s="253"/>
      <c r="AG55" s="99"/>
      <c r="AH55" s="298"/>
      <c r="AI55" s="309"/>
      <c r="AJ55" s="99"/>
      <c r="AK55" s="325"/>
      <c r="AL55" s="100"/>
      <c r="AM55" s="256"/>
      <c r="AN55" s="258"/>
      <c r="AO55" s="256"/>
      <c r="AP55" s="298"/>
      <c r="AQ55" s="411">
        <f t="shared" si="77"/>
        <v>0</v>
      </c>
      <c r="AR55" s="478">
        <f t="shared" si="77"/>
        <v>0</v>
      </c>
      <c r="AS55" s="413">
        <f t="shared" si="78"/>
        <v>0</v>
      </c>
      <c r="AT55" s="412">
        <f t="shared" si="78"/>
        <v>0</v>
      </c>
      <c r="AU55" s="413">
        <f t="shared" si="78"/>
        <v>0</v>
      </c>
      <c r="AV55" s="478">
        <f t="shared" si="78"/>
        <v>0</v>
      </c>
      <c r="AW55" s="715"/>
      <c r="AX55" s="717"/>
      <c r="BB55" s="559"/>
      <c r="BC55" s="536"/>
      <c r="BD55" s="536">
        <v>8706287.5</v>
      </c>
    </row>
    <row r="56" spans="1:56" ht="17.25" customHeight="1">
      <c r="A56" s="680"/>
      <c r="B56" s="692">
        <v>1</v>
      </c>
      <c r="C56" s="686" t="s">
        <v>89</v>
      </c>
      <c r="D56" s="687"/>
      <c r="E56" s="101"/>
      <c r="F56" s="299"/>
      <c r="G56" s="326"/>
      <c r="H56" s="265"/>
      <c r="I56" s="101"/>
      <c r="J56" s="299"/>
      <c r="K56" s="310"/>
      <c r="L56" s="101"/>
      <c r="M56" s="337"/>
      <c r="N56" s="102"/>
      <c r="O56" s="259"/>
      <c r="P56" s="271"/>
      <c r="Q56" s="101"/>
      <c r="R56" s="299"/>
      <c r="S56" s="326"/>
      <c r="T56" s="265"/>
      <c r="U56" s="101"/>
      <c r="V56" s="299"/>
      <c r="W56" s="310">
        <v>2</v>
      </c>
      <c r="X56" s="101"/>
      <c r="Y56" s="337"/>
      <c r="Z56" s="102"/>
      <c r="AA56" s="259">
        <v>1</v>
      </c>
      <c r="AB56" s="271"/>
      <c r="AC56" s="101"/>
      <c r="AD56" s="299"/>
      <c r="AE56" s="326"/>
      <c r="AF56" s="265"/>
      <c r="AG56" s="101"/>
      <c r="AH56" s="299"/>
      <c r="AI56" s="310">
        <v>5</v>
      </c>
      <c r="AJ56" s="101"/>
      <c r="AK56" s="326">
        <v>2</v>
      </c>
      <c r="AL56" s="102"/>
      <c r="AM56" s="259">
        <v>3</v>
      </c>
      <c r="AN56" s="271"/>
      <c r="AO56" s="259"/>
      <c r="AP56" s="299"/>
      <c r="AQ56" s="372">
        <f t="shared" si="77"/>
        <v>7</v>
      </c>
      <c r="AR56" s="476">
        <f t="shared" si="77"/>
        <v>0</v>
      </c>
      <c r="AS56" s="373">
        <f t="shared" si="78"/>
        <v>2</v>
      </c>
      <c r="AT56" s="397">
        <f t="shared" si="78"/>
        <v>0</v>
      </c>
      <c r="AU56" s="373">
        <f t="shared" si="78"/>
        <v>4</v>
      </c>
      <c r="AV56" s="476">
        <f t="shared" si="78"/>
        <v>0</v>
      </c>
      <c r="AW56" s="715">
        <v>1.04</v>
      </c>
      <c r="AX56" s="717"/>
      <c r="BA56" s="535">
        <f t="shared" ref="BA56" si="84">AQ56/BB56</f>
        <v>1.0444991088855853</v>
      </c>
      <c r="BB56" s="559">
        <f t="shared" ref="BB56" si="85">BC56/10^6</f>
        <v>6.7017769000000005</v>
      </c>
      <c r="BC56" s="536">
        <f t="shared" ref="BC56" si="86">SUM(BD56:BD57)</f>
        <v>6701776.9000000004</v>
      </c>
      <c r="BD56" s="536">
        <v>6701776.9000000004</v>
      </c>
    </row>
    <row r="57" spans="1:56" ht="17.25" customHeight="1" thickBot="1">
      <c r="A57" s="680"/>
      <c r="B57" s="693"/>
      <c r="C57" s="688"/>
      <c r="D57" s="689" t="s">
        <v>217</v>
      </c>
      <c r="E57" s="103"/>
      <c r="F57" s="300"/>
      <c r="G57" s="327"/>
      <c r="H57" s="266"/>
      <c r="I57" s="103"/>
      <c r="J57" s="300"/>
      <c r="K57" s="311"/>
      <c r="L57" s="103"/>
      <c r="M57" s="338"/>
      <c r="N57" s="104"/>
      <c r="O57" s="268"/>
      <c r="P57" s="263"/>
      <c r="Q57" s="103"/>
      <c r="R57" s="300"/>
      <c r="S57" s="327"/>
      <c r="T57" s="266"/>
      <c r="U57" s="103"/>
      <c r="V57" s="300"/>
      <c r="W57" s="311"/>
      <c r="X57" s="103"/>
      <c r="Y57" s="338"/>
      <c r="Z57" s="104"/>
      <c r="AA57" s="268"/>
      <c r="AB57" s="263"/>
      <c r="AC57" s="103"/>
      <c r="AD57" s="300"/>
      <c r="AE57" s="327"/>
      <c r="AF57" s="266"/>
      <c r="AG57" s="103"/>
      <c r="AH57" s="300"/>
      <c r="AI57" s="311"/>
      <c r="AJ57" s="103"/>
      <c r="AK57" s="327"/>
      <c r="AL57" s="104"/>
      <c r="AM57" s="268"/>
      <c r="AN57" s="263"/>
      <c r="AO57" s="268"/>
      <c r="AP57" s="300"/>
      <c r="AQ57" s="396">
        <f t="shared" si="77"/>
        <v>0</v>
      </c>
      <c r="AR57" s="475">
        <f t="shared" si="77"/>
        <v>0</v>
      </c>
      <c r="AS57" s="393">
        <f t="shared" si="78"/>
        <v>0</v>
      </c>
      <c r="AT57" s="395">
        <f t="shared" si="78"/>
        <v>0</v>
      </c>
      <c r="AU57" s="393">
        <f t="shared" si="78"/>
        <v>0</v>
      </c>
      <c r="AV57" s="475">
        <f t="shared" si="78"/>
        <v>0</v>
      </c>
      <c r="AW57" s="716"/>
      <c r="AX57" s="718"/>
      <c r="BB57" s="559"/>
      <c r="BC57" s="536"/>
      <c r="BD57" s="536"/>
    </row>
    <row r="58" spans="1:56" ht="17.25" customHeight="1" thickTop="1">
      <c r="A58" s="680"/>
      <c r="B58" s="698" t="s">
        <v>176</v>
      </c>
      <c r="C58" s="698"/>
      <c r="D58" s="699"/>
      <c r="E58" s="312">
        <f>E52+E54+E56</f>
        <v>0</v>
      </c>
      <c r="F58" s="261">
        <f t="shared" ref="F58:AV58" si="87">F52+F54+F56</f>
        <v>0</v>
      </c>
      <c r="G58" s="318">
        <f t="shared" si="87"/>
        <v>0</v>
      </c>
      <c r="H58" s="96">
        <f t="shared" si="87"/>
        <v>0</v>
      </c>
      <c r="I58" s="251">
        <f t="shared" si="87"/>
        <v>0</v>
      </c>
      <c r="J58" s="96">
        <f t="shared" si="87"/>
        <v>0</v>
      </c>
      <c r="K58" s="312">
        <f t="shared" si="87"/>
        <v>0</v>
      </c>
      <c r="L58" s="261">
        <f t="shared" si="87"/>
        <v>0</v>
      </c>
      <c r="M58" s="318">
        <f t="shared" si="87"/>
        <v>0</v>
      </c>
      <c r="N58" s="96">
        <f t="shared" si="87"/>
        <v>0</v>
      </c>
      <c r="O58" s="251">
        <f t="shared" si="87"/>
        <v>0</v>
      </c>
      <c r="P58" s="96">
        <f t="shared" si="87"/>
        <v>0</v>
      </c>
      <c r="Q58" s="312">
        <f t="shared" si="87"/>
        <v>0</v>
      </c>
      <c r="R58" s="261">
        <f t="shared" si="87"/>
        <v>0</v>
      </c>
      <c r="S58" s="318">
        <f t="shared" si="87"/>
        <v>0</v>
      </c>
      <c r="T58" s="96">
        <f t="shared" si="87"/>
        <v>0</v>
      </c>
      <c r="U58" s="251">
        <f t="shared" si="87"/>
        <v>0</v>
      </c>
      <c r="V58" s="96">
        <f t="shared" si="87"/>
        <v>0</v>
      </c>
      <c r="W58" s="312">
        <f t="shared" si="87"/>
        <v>8</v>
      </c>
      <c r="X58" s="261">
        <f t="shared" si="87"/>
        <v>0</v>
      </c>
      <c r="Y58" s="318">
        <f t="shared" si="87"/>
        <v>5</v>
      </c>
      <c r="Z58" s="96">
        <f t="shared" si="87"/>
        <v>0</v>
      </c>
      <c r="AA58" s="251">
        <f t="shared" si="87"/>
        <v>1</v>
      </c>
      <c r="AB58" s="96">
        <f t="shared" si="87"/>
        <v>0</v>
      </c>
      <c r="AC58" s="312">
        <f t="shared" si="87"/>
        <v>0</v>
      </c>
      <c r="AD58" s="261">
        <f t="shared" si="87"/>
        <v>0</v>
      </c>
      <c r="AE58" s="318">
        <f t="shared" si="87"/>
        <v>0</v>
      </c>
      <c r="AF58" s="96">
        <f t="shared" si="87"/>
        <v>0</v>
      </c>
      <c r="AG58" s="251">
        <f t="shared" si="87"/>
        <v>0</v>
      </c>
      <c r="AH58" s="96">
        <f t="shared" si="87"/>
        <v>0</v>
      </c>
      <c r="AI58" s="312">
        <f t="shared" si="87"/>
        <v>29</v>
      </c>
      <c r="AJ58" s="261">
        <f t="shared" si="87"/>
        <v>0</v>
      </c>
      <c r="AK58" s="318">
        <f t="shared" si="87"/>
        <v>11</v>
      </c>
      <c r="AL58" s="96">
        <f t="shared" si="87"/>
        <v>0</v>
      </c>
      <c r="AM58" s="251">
        <f t="shared" si="87"/>
        <v>18</v>
      </c>
      <c r="AN58" s="96">
        <f t="shared" si="87"/>
        <v>0</v>
      </c>
      <c r="AO58" s="312">
        <f t="shared" si="87"/>
        <v>1</v>
      </c>
      <c r="AP58" s="261">
        <f t="shared" si="87"/>
        <v>0</v>
      </c>
      <c r="AQ58" s="312">
        <f t="shared" si="87"/>
        <v>38</v>
      </c>
      <c r="AR58" s="96">
        <f t="shared" si="87"/>
        <v>0</v>
      </c>
      <c r="AS58" s="251">
        <f t="shared" si="87"/>
        <v>16</v>
      </c>
      <c r="AT58" s="96">
        <f t="shared" si="87"/>
        <v>0</v>
      </c>
      <c r="AU58" s="251">
        <f t="shared" si="87"/>
        <v>19</v>
      </c>
      <c r="AV58" s="261">
        <f t="shared" si="87"/>
        <v>0</v>
      </c>
      <c r="AW58" s="719">
        <v>0.33</v>
      </c>
      <c r="AX58" s="724"/>
      <c r="BA58" s="535">
        <f t="shared" ref="BA58" si="88">AQ58/BB58</f>
        <v>0.33075198152445889</v>
      </c>
      <c r="BB58" s="559">
        <f t="shared" ref="BB58" si="89">BC58/10^6</f>
        <v>114.88971230000001</v>
      </c>
      <c r="BC58" s="536">
        <f t="shared" ref="BC58" si="90">SUM(BD58:BD59)</f>
        <v>114889712.30000001</v>
      </c>
      <c r="BD58" s="536">
        <f>BD52+BD54+BD56</f>
        <v>93833245.800000012</v>
      </c>
    </row>
    <row r="59" spans="1:56" ht="17.25" customHeight="1" thickBot="1">
      <c r="A59" s="680"/>
      <c r="B59" s="703"/>
      <c r="C59" s="703"/>
      <c r="D59" s="704"/>
      <c r="E59" s="529">
        <f>E53+E55+E57</f>
        <v>0</v>
      </c>
      <c r="F59" s="530">
        <f t="shared" ref="F59:AV59" si="91">F53+F55+F57</f>
        <v>0</v>
      </c>
      <c r="G59" s="616">
        <f t="shared" si="91"/>
        <v>0</v>
      </c>
      <c r="H59" s="531">
        <f t="shared" si="91"/>
        <v>0</v>
      </c>
      <c r="I59" s="532">
        <f t="shared" si="91"/>
        <v>0</v>
      </c>
      <c r="J59" s="531">
        <f t="shared" si="91"/>
        <v>0</v>
      </c>
      <c r="K59" s="529">
        <f t="shared" si="91"/>
        <v>0</v>
      </c>
      <c r="L59" s="530">
        <f t="shared" si="91"/>
        <v>0</v>
      </c>
      <c r="M59" s="616">
        <f t="shared" si="91"/>
        <v>0</v>
      </c>
      <c r="N59" s="531">
        <f t="shared" si="91"/>
        <v>0</v>
      </c>
      <c r="O59" s="532">
        <f t="shared" si="91"/>
        <v>0</v>
      </c>
      <c r="P59" s="531">
        <f t="shared" si="91"/>
        <v>0</v>
      </c>
      <c r="Q59" s="529">
        <f t="shared" si="91"/>
        <v>0</v>
      </c>
      <c r="R59" s="530">
        <f t="shared" si="91"/>
        <v>0</v>
      </c>
      <c r="S59" s="616">
        <f t="shared" si="91"/>
        <v>0</v>
      </c>
      <c r="T59" s="531">
        <f t="shared" si="91"/>
        <v>0</v>
      </c>
      <c r="U59" s="532">
        <f t="shared" si="91"/>
        <v>0</v>
      </c>
      <c r="V59" s="531">
        <f t="shared" si="91"/>
        <v>0</v>
      </c>
      <c r="W59" s="529">
        <f t="shared" si="91"/>
        <v>0</v>
      </c>
      <c r="X59" s="530">
        <f t="shared" si="91"/>
        <v>0</v>
      </c>
      <c r="Y59" s="616">
        <f t="shared" si="91"/>
        <v>0</v>
      </c>
      <c r="Z59" s="531">
        <f t="shared" si="91"/>
        <v>0</v>
      </c>
      <c r="AA59" s="532">
        <f t="shared" si="91"/>
        <v>0</v>
      </c>
      <c r="AB59" s="531">
        <f t="shared" si="91"/>
        <v>0</v>
      </c>
      <c r="AC59" s="529">
        <f t="shared" si="91"/>
        <v>0</v>
      </c>
      <c r="AD59" s="530">
        <f t="shared" si="91"/>
        <v>0</v>
      </c>
      <c r="AE59" s="616">
        <f t="shared" si="91"/>
        <v>0</v>
      </c>
      <c r="AF59" s="531">
        <f t="shared" si="91"/>
        <v>0</v>
      </c>
      <c r="AG59" s="532">
        <f t="shared" si="91"/>
        <v>0</v>
      </c>
      <c r="AH59" s="531">
        <f t="shared" si="91"/>
        <v>0</v>
      </c>
      <c r="AI59" s="529">
        <f t="shared" si="91"/>
        <v>0</v>
      </c>
      <c r="AJ59" s="530">
        <f t="shared" si="91"/>
        <v>0</v>
      </c>
      <c r="AK59" s="616">
        <f t="shared" si="91"/>
        <v>0</v>
      </c>
      <c r="AL59" s="531">
        <f t="shared" si="91"/>
        <v>0</v>
      </c>
      <c r="AM59" s="532">
        <f t="shared" si="91"/>
        <v>0</v>
      </c>
      <c r="AN59" s="531">
        <f t="shared" si="91"/>
        <v>0</v>
      </c>
      <c r="AO59" s="529">
        <f t="shared" si="91"/>
        <v>0</v>
      </c>
      <c r="AP59" s="530">
        <f t="shared" si="91"/>
        <v>0</v>
      </c>
      <c r="AQ59" s="529">
        <f t="shared" si="91"/>
        <v>0</v>
      </c>
      <c r="AR59" s="531">
        <f t="shared" si="91"/>
        <v>0</v>
      </c>
      <c r="AS59" s="532">
        <f t="shared" si="91"/>
        <v>0</v>
      </c>
      <c r="AT59" s="531">
        <f t="shared" si="91"/>
        <v>0</v>
      </c>
      <c r="AU59" s="532">
        <f t="shared" si="91"/>
        <v>0</v>
      </c>
      <c r="AV59" s="530">
        <f t="shared" si="91"/>
        <v>0</v>
      </c>
      <c r="AW59" s="723"/>
      <c r="AX59" s="725"/>
      <c r="BB59" s="559"/>
      <c r="BC59" s="536"/>
      <c r="BD59" s="536">
        <f>BD53+BD55+BD57</f>
        <v>21056466.5</v>
      </c>
    </row>
    <row r="60" spans="1:56" ht="17.25" customHeight="1">
      <c r="A60" s="702" t="s">
        <v>123</v>
      </c>
      <c r="B60" s="694" t="s">
        <v>174</v>
      </c>
      <c r="C60" s="696" t="s">
        <v>124</v>
      </c>
      <c r="D60" s="697"/>
      <c r="E60" s="647"/>
      <c r="F60" s="639"/>
      <c r="G60" s="640"/>
      <c r="H60" s="641"/>
      <c r="I60" s="638"/>
      <c r="J60" s="639"/>
      <c r="K60" s="642"/>
      <c r="L60" s="638"/>
      <c r="M60" s="643"/>
      <c r="N60" s="644"/>
      <c r="O60" s="645"/>
      <c r="P60" s="646"/>
      <c r="Q60" s="638"/>
      <c r="R60" s="639"/>
      <c r="S60" s="640"/>
      <c r="T60" s="641"/>
      <c r="U60" s="638"/>
      <c r="V60" s="639"/>
      <c r="W60" s="642">
        <v>7</v>
      </c>
      <c r="X60" s="638"/>
      <c r="Y60" s="643">
        <v>3</v>
      </c>
      <c r="Z60" s="644"/>
      <c r="AA60" s="645">
        <v>2</v>
      </c>
      <c r="AB60" s="646"/>
      <c r="AC60" s="638"/>
      <c r="AD60" s="639"/>
      <c r="AE60" s="640"/>
      <c r="AF60" s="641"/>
      <c r="AG60" s="638"/>
      <c r="AH60" s="639"/>
      <c r="AI60" s="642">
        <v>14</v>
      </c>
      <c r="AJ60" s="638">
        <v>2</v>
      </c>
      <c r="AK60" s="640">
        <v>7</v>
      </c>
      <c r="AL60" s="644">
        <v>2</v>
      </c>
      <c r="AM60" s="645">
        <v>7</v>
      </c>
      <c r="AN60" s="646"/>
      <c r="AO60" s="645"/>
      <c r="AP60" s="639"/>
      <c r="AQ60" s="249">
        <f t="shared" ref="AQ60:AR67" si="92">(E60+K60+Q60+W60+AC60+AI60+AO60)</f>
        <v>21</v>
      </c>
      <c r="AR60" s="474">
        <f t="shared" si="92"/>
        <v>2</v>
      </c>
      <c r="AS60" s="315">
        <f t="shared" ref="AS60:AV67" si="93">(G60+M60+S60+Y60+AE60+AK60)</f>
        <v>10</v>
      </c>
      <c r="AT60" s="400">
        <f t="shared" si="93"/>
        <v>2</v>
      </c>
      <c r="AU60" s="315">
        <f t="shared" si="93"/>
        <v>9</v>
      </c>
      <c r="AV60" s="648">
        <f t="shared" si="93"/>
        <v>0</v>
      </c>
      <c r="AW60" s="721">
        <v>0.32</v>
      </c>
      <c r="AX60" s="727"/>
      <c r="BA60" s="535">
        <f t="shared" ref="BA60" si="94">AQ60/BB60</f>
        <v>0.31720491307935117</v>
      </c>
      <c r="BB60" s="559">
        <f t="shared" ref="BB60" si="95">BC60/10^6</f>
        <v>66.203262099999989</v>
      </c>
      <c r="BC60" s="536">
        <f>SUM(BD60:BD61)</f>
        <v>66203262.099999994</v>
      </c>
      <c r="BD60" s="536">
        <v>39334244.399999999</v>
      </c>
    </row>
    <row r="61" spans="1:56" ht="16.5">
      <c r="A61" s="680"/>
      <c r="B61" s="691"/>
      <c r="C61" s="695"/>
      <c r="D61" s="687"/>
      <c r="E61" s="533"/>
      <c r="F61" s="298"/>
      <c r="G61" s="325"/>
      <c r="H61" s="253"/>
      <c r="I61" s="99"/>
      <c r="J61" s="298"/>
      <c r="K61" s="309"/>
      <c r="L61" s="99"/>
      <c r="M61" s="336"/>
      <c r="N61" s="100"/>
      <c r="O61" s="256"/>
      <c r="P61" s="258"/>
      <c r="Q61" s="99"/>
      <c r="R61" s="298"/>
      <c r="S61" s="325"/>
      <c r="T61" s="253"/>
      <c r="U61" s="99"/>
      <c r="V61" s="298"/>
      <c r="W61" s="309">
        <v>1</v>
      </c>
      <c r="X61" s="99"/>
      <c r="Y61" s="336"/>
      <c r="Z61" s="100"/>
      <c r="AA61" s="256">
        <v>1</v>
      </c>
      <c r="AB61" s="258"/>
      <c r="AC61" s="99"/>
      <c r="AD61" s="298"/>
      <c r="AE61" s="325"/>
      <c r="AF61" s="253"/>
      <c r="AG61" s="99"/>
      <c r="AH61" s="298"/>
      <c r="AI61" s="309"/>
      <c r="AJ61" s="99"/>
      <c r="AK61" s="325"/>
      <c r="AL61" s="100"/>
      <c r="AM61" s="256"/>
      <c r="AN61" s="258"/>
      <c r="AO61" s="256"/>
      <c r="AP61" s="298"/>
      <c r="AQ61" s="396">
        <f t="shared" si="92"/>
        <v>1</v>
      </c>
      <c r="AR61" s="475">
        <f t="shared" si="92"/>
        <v>0</v>
      </c>
      <c r="AS61" s="393">
        <f t="shared" si="93"/>
        <v>0</v>
      </c>
      <c r="AT61" s="395">
        <f t="shared" si="93"/>
        <v>0</v>
      </c>
      <c r="AU61" s="393">
        <f t="shared" si="93"/>
        <v>1</v>
      </c>
      <c r="AV61" s="394">
        <f t="shared" si="93"/>
        <v>0</v>
      </c>
      <c r="AW61" s="715"/>
      <c r="AX61" s="717"/>
      <c r="BB61" s="559"/>
      <c r="BC61" s="536"/>
      <c r="BD61" s="536">
        <v>26869017.699999999</v>
      </c>
    </row>
    <row r="62" spans="1:56" ht="16.5" hidden="1">
      <c r="A62" s="680"/>
      <c r="B62" s="658" t="s">
        <v>153</v>
      </c>
      <c r="C62" s="660" t="s">
        <v>179</v>
      </c>
      <c r="D62" s="661"/>
      <c r="E62" s="595"/>
      <c r="F62" s="561"/>
      <c r="G62" s="562"/>
      <c r="H62" s="563"/>
      <c r="I62" s="560"/>
      <c r="J62" s="561"/>
      <c r="K62" s="564"/>
      <c r="L62" s="560"/>
      <c r="M62" s="565"/>
      <c r="N62" s="566"/>
      <c r="O62" s="567"/>
      <c r="P62" s="568"/>
      <c r="Q62" s="560"/>
      <c r="R62" s="561"/>
      <c r="S62" s="562"/>
      <c r="T62" s="563"/>
      <c r="U62" s="560"/>
      <c r="V62" s="561"/>
      <c r="W62" s="564"/>
      <c r="X62" s="560"/>
      <c r="Y62" s="565"/>
      <c r="Z62" s="566"/>
      <c r="AA62" s="567"/>
      <c r="AB62" s="568"/>
      <c r="AC62" s="560"/>
      <c r="AD62" s="561"/>
      <c r="AE62" s="562"/>
      <c r="AF62" s="563"/>
      <c r="AG62" s="560"/>
      <c r="AH62" s="561"/>
      <c r="AI62" s="564"/>
      <c r="AJ62" s="560"/>
      <c r="AK62" s="562"/>
      <c r="AL62" s="566"/>
      <c r="AM62" s="567"/>
      <c r="AN62" s="568"/>
      <c r="AO62" s="567"/>
      <c r="AP62" s="569"/>
      <c r="AQ62" s="570"/>
      <c r="AR62" s="571"/>
      <c r="AS62" s="572"/>
      <c r="AT62" s="573"/>
      <c r="AU62" s="574"/>
      <c r="AV62" s="596"/>
      <c r="AW62" s="604"/>
      <c r="AX62" s="605"/>
      <c r="BB62" s="559"/>
      <c r="BC62" s="536"/>
      <c r="BD62" s="536"/>
    </row>
    <row r="63" spans="1:56" ht="16.5" hidden="1">
      <c r="A63" s="680"/>
      <c r="B63" s="659"/>
      <c r="C63" s="662"/>
      <c r="D63" s="663" t="s">
        <v>90</v>
      </c>
      <c r="E63" s="595"/>
      <c r="F63" s="561"/>
      <c r="G63" s="562"/>
      <c r="H63" s="563"/>
      <c r="I63" s="560"/>
      <c r="J63" s="561"/>
      <c r="K63" s="564"/>
      <c r="L63" s="560"/>
      <c r="M63" s="565"/>
      <c r="N63" s="566"/>
      <c r="O63" s="567"/>
      <c r="P63" s="568"/>
      <c r="Q63" s="560"/>
      <c r="R63" s="561"/>
      <c r="S63" s="562"/>
      <c r="T63" s="563"/>
      <c r="U63" s="560"/>
      <c r="V63" s="561"/>
      <c r="W63" s="564"/>
      <c r="X63" s="560"/>
      <c r="Y63" s="565"/>
      <c r="Z63" s="566"/>
      <c r="AA63" s="567"/>
      <c r="AB63" s="568"/>
      <c r="AC63" s="560"/>
      <c r="AD63" s="561"/>
      <c r="AE63" s="562"/>
      <c r="AF63" s="563"/>
      <c r="AG63" s="560"/>
      <c r="AH63" s="561"/>
      <c r="AI63" s="564"/>
      <c r="AJ63" s="560"/>
      <c r="AK63" s="562"/>
      <c r="AL63" s="566"/>
      <c r="AM63" s="567"/>
      <c r="AN63" s="568"/>
      <c r="AO63" s="567"/>
      <c r="AP63" s="561"/>
      <c r="AQ63" s="570"/>
      <c r="AR63" s="571"/>
      <c r="AS63" s="572"/>
      <c r="AT63" s="573"/>
      <c r="AU63" s="574"/>
      <c r="AV63" s="596"/>
      <c r="AW63" s="604"/>
      <c r="AX63" s="605"/>
      <c r="BB63" s="559"/>
      <c r="BC63" s="536"/>
      <c r="BD63" s="536"/>
    </row>
    <row r="64" spans="1:56" ht="16.5" hidden="1">
      <c r="A64" s="680"/>
      <c r="B64" s="658" t="s">
        <v>153</v>
      </c>
      <c r="C64" s="660" t="s">
        <v>180</v>
      </c>
      <c r="D64" s="661"/>
      <c r="E64" s="595">
        <v>0</v>
      </c>
      <c r="F64" s="561">
        <v>0</v>
      </c>
      <c r="G64" s="562">
        <v>0</v>
      </c>
      <c r="H64" s="563">
        <v>0</v>
      </c>
      <c r="I64" s="560">
        <v>0</v>
      </c>
      <c r="J64" s="561">
        <v>0</v>
      </c>
      <c r="K64" s="564">
        <v>0</v>
      </c>
      <c r="L64" s="560">
        <v>0</v>
      </c>
      <c r="M64" s="565">
        <v>0</v>
      </c>
      <c r="N64" s="566">
        <v>0</v>
      </c>
      <c r="O64" s="567">
        <v>0</v>
      </c>
      <c r="P64" s="568">
        <v>0</v>
      </c>
      <c r="Q64" s="560">
        <v>0</v>
      </c>
      <c r="R64" s="561">
        <v>0</v>
      </c>
      <c r="S64" s="562">
        <v>0</v>
      </c>
      <c r="T64" s="563">
        <v>0</v>
      </c>
      <c r="U64" s="560">
        <v>0</v>
      </c>
      <c r="V64" s="561">
        <v>0</v>
      </c>
      <c r="W64" s="564"/>
      <c r="X64" s="560"/>
      <c r="Y64" s="565"/>
      <c r="Z64" s="566"/>
      <c r="AA64" s="567"/>
      <c r="AB64" s="568"/>
      <c r="AC64" s="560"/>
      <c r="AD64" s="561"/>
      <c r="AE64" s="562"/>
      <c r="AF64" s="563"/>
      <c r="AG64" s="560"/>
      <c r="AH64" s="561"/>
      <c r="AI64" s="564"/>
      <c r="AJ64" s="560"/>
      <c r="AK64" s="562"/>
      <c r="AL64" s="566"/>
      <c r="AM64" s="567"/>
      <c r="AN64" s="568"/>
      <c r="AO64" s="567"/>
      <c r="AP64" s="561"/>
      <c r="AQ64" s="570"/>
      <c r="AR64" s="571"/>
      <c r="AS64" s="572"/>
      <c r="AT64" s="573"/>
      <c r="AU64" s="574"/>
      <c r="AV64" s="596"/>
      <c r="AW64" s="604"/>
      <c r="AX64" s="605"/>
      <c r="BB64" s="559"/>
      <c r="BC64" s="536"/>
      <c r="BD64" s="536"/>
    </row>
    <row r="65" spans="1:56" ht="16.5" hidden="1">
      <c r="A65" s="680"/>
      <c r="B65" s="659"/>
      <c r="C65" s="662"/>
      <c r="D65" s="663" t="s">
        <v>90</v>
      </c>
      <c r="E65" s="595">
        <v>0</v>
      </c>
      <c r="F65" s="561">
        <v>0</v>
      </c>
      <c r="G65" s="562">
        <v>0</v>
      </c>
      <c r="H65" s="563">
        <v>0</v>
      </c>
      <c r="I65" s="560">
        <v>0</v>
      </c>
      <c r="J65" s="561">
        <v>0</v>
      </c>
      <c r="K65" s="564">
        <v>0</v>
      </c>
      <c r="L65" s="560">
        <v>0</v>
      </c>
      <c r="M65" s="565">
        <v>0</v>
      </c>
      <c r="N65" s="566">
        <v>0</v>
      </c>
      <c r="O65" s="567">
        <v>0</v>
      </c>
      <c r="P65" s="568">
        <v>0</v>
      </c>
      <c r="Q65" s="560">
        <v>0</v>
      </c>
      <c r="R65" s="561">
        <v>0</v>
      </c>
      <c r="S65" s="562">
        <v>0</v>
      </c>
      <c r="T65" s="563">
        <v>0</v>
      </c>
      <c r="U65" s="560">
        <v>0</v>
      </c>
      <c r="V65" s="561">
        <v>0</v>
      </c>
      <c r="W65" s="564"/>
      <c r="X65" s="560"/>
      <c r="Y65" s="565"/>
      <c r="Z65" s="566"/>
      <c r="AA65" s="567"/>
      <c r="AB65" s="568"/>
      <c r="AC65" s="560"/>
      <c r="AD65" s="561"/>
      <c r="AE65" s="562"/>
      <c r="AF65" s="563"/>
      <c r="AG65" s="560"/>
      <c r="AH65" s="561"/>
      <c r="AI65" s="564"/>
      <c r="AJ65" s="560"/>
      <c r="AK65" s="562"/>
      <c r="AL65" s="566"/>
      <c r="AM65" s="567"/>
      <c r="AN65" s="568"/>
      <c r="AO65" s="567"/>
      <c r="AP65" s="561"/>
      <c r="AQ65" s="570"/>
      <c r="AR65" s="571"/>
      <c r="AS65" s="572"/>
      <c r="AT65" s="573"/>
      <c r="AU65" s="574"/>
      <c r="AV65" s="596"/>
      <c r="AW65" s="604"/>
      <c r="AX65" s="605"/>
      <c r="BB65" s="559"/>
      <c r="BC65" s="536"/>
      <c r="BD65" s="536"/>
    </row>
    <row r="66" spans="1:56" ht="17" customHeight="1">
      <c r="A66" s="680"/>
      <c r="B66" s="692" t="s">
        <v>228</v>
      </c>
      <c r="C66" s="686" t="s">
        <v>89</v>
      </c>
      <c r="D66" s="687"/>
      <c r="E66" s="534"/>
      <c r="F66" s="262"/>
      <c r="G66" s="319"/>
      <c r="H66" s="254"/>
      <c r="I66" s="97"/>
      <c r="J66" s="262"/>
      <c r="K66" s="308"/>
      <c r="L66" s="97"/>
      <c r="M66" s="335"/>
      <c r="N66" s="98"/>
      <c r="O66" s="252"/>
      <c r="P66" s="257"/>
      <c r="Q66" s="97"/>
      <c r="R66" s="262"/>
      <c r="S66" s="319"/>
      <c r="T66" s="254"/>
      <c r="U66" s="97"/>
      <c r="V66" s="262"/>
      <c r="W66" s="308">
        <v>4</v>
      </c>
      <c r="X66" s="97"/>
      <c r="Y66" s="335">
        <v>3</v>
      </c>
      <c r="Z66" s="98"/>
      <c r="AA66" s="252">
        <v>1</v>
      </c>
      <c r="AB66" s="257"/>
      <c r="AC66" s="97"/>
      <c r="AD66" s="262"/>
      <c r="AE66" s="319"/>
      <c r="AF66" s="254"/>
      <c r="AG66" s="97"/>
      <c r="AH66" s="262"/>
      <c r="AI66" s="308">
        <v>6</v>
      </c>
      <c r="AJ66" s="97"/>
      <c r="AK66" s="319">
        <v>5</v>
      </c>
      <c r="AL66" s="98"/>
      <c r="AM66" s="252">
        <v>1</v>
      </c>
      <c r="AN66" s="257"/>
      <c r="AO66" s="252"/>
      <c r="AP66" s="262"/>
      <c r="AQ66" s="372">
        <f t="shared" si="92"/>
        <v>10</v>
      </c>
      <c r="AR66" s="476">
        <f t="shared" si="92"/>
        <v>0</v>
      </c>
      <c r="AS66" s="373">
        <f t="shared" si="93"/>
        <v>8</v>
      </c>
      <c r="AT66" s="397">
        <f t="shared" si="93"/>
        <v>0</v>
      </c>
      <c r="AU66" s="373">
        <f t="shared" si="93"/>
        <v>2</v>
      </c>
      <c r="AV66" s="597">
        <f t="shared" si="93"/>
        <v>0</v>
      </c>
      <c r="AW66" s="715">
        <v>1.19</v>
      </c>
      <c r="AX66" s="717"/>
      <c r="BA66" s="535">
        <f t="shared" ref="BA66" si="96">AQ66/BB66</f>
        <v>1.190058437462554</v>
      </c>
      <c r="BB66" s="559">
        <f t="shared" ref="BB66" si="97">BC66/10^6</f>
        <v>8.4029486999999996</v>
      </c>
      <c r="BC66" s="536">
        <f t="shared" ref="BC66" si="98">SUM(BD66:BD67)</f>
        <v>8402948.6999999993</v>
      </c>
      <c r="BD66" s="536">
        <v>8402948.6999999993</v>
      </c>
    </row>
    <row r="67" spans="1:56" ht="17.25" customHeight="1" thickBot="1">
      <c r="A67" s="680"/>
      <c r="B67" s="691"/>
      <c r="C67" s="695"/>
      <c r="D67" s="687" t="s">
        <v>90</v>
      </c>
      <c r="E67" s="533"/>
      <c r="F67" s="298"/>
      <c r="G67" s="325"/>
      <c r="H67" s="253"/>
      <c r="I67" s="99"/>
      <c r="J67" s="298"/>
      <c r="K67" s="309"/>
      <c r="L67" s="99"/>
      <c r="M67" s="336"/>
      <c r="N67" s="100"/>
      <c r="O67" s="256"/>
      <c r="P67" s="258"/>
      <c r="Q67" s="99"/>
      <c r="R67" s="298"/>
      <c r="S67" s="325"/>
      <c r="T67" s="253"/>
      <c r="U67" s="99"/>
      <c r="V67" s="298"/>
      <c r="W67" s="309"/>
      <c r="X67" s="99"/>
      <c r="Y67" s="336"/>
      <c r="Z67" s="100"/>
      <c r="AA67" s="256"/>
      <c r="AB67" s="258"/>
      <c r="AC67" s="99"/>
      <c r="AD67" s="298"/>
      <c r="AE67" s="325"/>
      <c r="AF67" s="253"/>
      <c r="AG67" s="99"/>
      <c r="AH67" s="298"/>
      <c r="AI67" s="309"/>
      <c r="AJ67" s="99"/>
      <c r="AK67" s="325"/>
      <c r="AL67" s="100"/>
      <c r="AM67" s="256"/>
      <c r="AN67" s="258"/>
      <c r="AO67" s="255"/>
      <c r="AP67" s="298"/>
      <c r="AQ67" s="398">
        <f t="shared" si="92"/>
        <v>0</v>
      </c>
      <c r="AR67" s="477">
        <f t="shared" si="92"/>
        <v>0</v>
      </c>
      <c r="AS67" s="317">
        <f t="shared" si="93"/>
        <v>0</v>
      </c>
      <c r="AT67" s="399">
        <f t="shared" si="93"/>
        <v>0</v>
      </c>
      <c r="AU67" s="317">
        <f t="shared" si="93"/>
        <v>0</v>
      </c>
      <c r="AV67" s="548">
        <f t="shared" si="93"/>
        <v>0</v>
      </c>
      <c r="AW67" s="716"/>
      <c r="AX67" s="718"/>
      <c r="BB67" s="559"/>
      <c r="BC67" s="536"/>
      <c r="BD67" s="536"/>
    </row>
    <row r="68" spans="1:56" ht="17.25" customHeight="1" thickTop="1" thickBot="1">
      <c r="A68" s="680"/>
      <c r="B68" s="698" t="s">
        <v>176</v>
      </c>
      <c r="C68" s="698"/>
      <c r="D68" s="699"/>
      <c r="E68" s="312">
        <f t="shared" ref="E68:AV68" si="99">E60+E66</f>
        <v>0</v>
      </c>
      <c r="F68" s="261">
        <f t="shared" si="99"/>
        <v>0</v>
      </c>
      <c r="G68" s="318">
        <f t="shared" si="99"/>
        <v>0</v>
      </c>
      <c r="H68" s="96">
        <f t="shared" si="99"/>
        <v>0</v>
      </c>
      <c r="I68" s="251">
        <f t="shared" si="99"/>
        <v>0</v>
      </c>
      <c r="J68" s="96">
        <f t="shared" si="99"/>
        <v>0</v>
      </c>
      <c r="K68" s="312">
        <f t="shared" si="99"/>
        <v>0</v>
      </c>
      <c r="L68" s="261">
        <f t="shared" si="99"/>
        <v>0</v>
      </c>
      <c r="M68" s="318">
        <f t="shared" si="99"/>
        <v>0</v>
      </c>
      <c r="N68" s="96">
        <f t="shared" si="99"/>
        <v>0</v>
      </c>
      <c r="O68" s="251">
        <f t="shared" si="99"/>
        <v>0</v>
      </c>
      <c r="P68" s="96">
        <f t="shared" si="99"/>
        <v>0</v>
      </c>
      <c r="Q68" s="312">
        <f t="shared" si="99"/>
        <v>0</v>
      </c>
      <c r="R68" s="261">
        <f t="shared" si="99"/>
        <v>0</v>
      </c>
      <c r="S68" s="318">
        <f t="shared" si="99"/>
        <v>0</v>
      </c>
      <c r="T68" s="96">
        <f t="shared" si="99"/>
        <v>0</v>
      </c>
      <c r="U68" s="251">
        <f t="shared" si="99"/>
        <v>0</v>
      </c>
      <c r="V68" s="96">
        <f t="shared" si="99"/>
        <v>0</v>
      </c>
      <c r="W68" s="312">
        <f t="shared" si="99"/>
        <v>11</v>
      </c>
      <c r="X68" s="261">
        <f t="shared" si="99"/>
        <v>0</v>
      </c>
      <c r="Y68" s="318">
        <f t="shared" si="99"/>
        <v>6</v>
      </c>
      <c r="Z68" s="96">
        <f t="shared" si="99"/>
        <v>0</v>
      </c>
      <c r="AA68" s="251">
        <f t="shared" si="99"/>
        <v>3</v>
      </c>
      <c r="AB68" s="96">
        <f t="shared" si="99"/>
        <v>0</v>
      </c>
      <c r="AC68" s="312">
        <f t="shared" si="99"/>
        <v>0</v>
      </c>
      <c r="AD68" s="261">
        <f t="shared" si="99"/>
        <v>0</v>
      </c>
      <c r="AE68" s="318">
        <f t="shared" si="99"/>
        <v>0</v>
      </c>
      <c r="AF68" s="96">
        <f t="shared" si="99"/>
        <v>0</v>
      </c>
      <c r="AG68" s="251">
        <f t="shared" si="99"/>
        <v>0</v>
      </c>
      <c r="AH68" s="96">
        <f t="shared" si="99"/>
        <v>0</v>
      </c>
      <c r="AI68" s="312">
        <f t="shared" si="99"/>
        <v>20</v>
      </c>
      <c r="AJ68" s="261">
        <f t="shared" si="99"/>
        <v>2</v>
      </c>
      <c r="AK68" s="318">
        <f t="shared" si="99"/>
        <v>12</v>
      </c>
      <c r="AL68" s="96">
        <f t="shared" si="99"/>
        <v>2</v>
      </c>
      <c r="AM68" s="251">
        <f t="shared" si="99"/>
        <v>8</v>
      </c>
      <c r="AN68" s="96">
        <f t="shared" si="99"/>
        <v>0</v>
      </c>
      <c r="AO68" s="312">
        <f t="shared" si="99"/>
        <v>0</v>
      </c>
      <c r="AP68" s="261">
        <f t="shared" si="99"/>
        <v>0</v>
      </c>
      <c r="AQ68" s="312">
        <f t="shared" si="99"/>
        <v>31</v>
      </c>
      <c r="AR68" s="96">
        <f t="shared" si="99"/>
        <v>2</v>
      </c>
      <c r="AS68" s="251">
        <f t="shared" si="99"/>
        <v>18</v>
      </c>
      <c r="AT68" s="96">
        <f t="shared" si="99"/>
        <v>2</v>
      </c>
      <c r="AU68" s="251">
        <f t="shared" si="99"/>
        <v>11</v>
      </c>
      <c r="AV68" s="359">
        <f t="shared" si="99"/>
        <v>0</v>
      </c>
      <c r="AW68" s="735">
        <v>0.42</v>
      </c>
      <c r="AX68" s="739"/>
      <c r="BA68" s="535">
        <f t="shared" ref="BA68" si="100">AQ68/BB68</f>
        <v>0.41551500428165428</v>
      </c>
      <c r="BB68" s="559">
        <f t="shared" ref="BB68" si="101">BC68/10^6</f>
        <v>74.606210799999999</v>
      </c>
      <c r="BC68" s="536">
        <f t="shared" ref="BC68" si="102">SUM(BD68:BD69)</f>
        <v>74606210.799999997</v>
      </c>
      <c r="BD68" s="536">
        <f>BD60+BD66</f>
        <v>47737193.099999994</v>
      </c>
    </row>
    <row r="69" spans="1:56" ht="17.25" customHeight="1" thickTop="1" thickBot="1">
      <c r="A69" s="709"/>
      <c r="B69" s="700"/>
      <c r="C69" s="700"/>
      <c r="D69" s="701"/>
      <c r="E69" s="401">
        <f>E61+E67</f>
        <v>0</v>
      </c>
      <c r="F69" s="293">
        <f>F61+F67</f>
        <v>0</v>
      </c>
      <c r="G69" s="320">
        <f t="shared" ref="G69:AV69" si="103">G61+G67</f>
        <v>0</v>
      </c>
      <c r="H69" s="402">
        <f t="shared" si="103"/>
        <v>0</v>
      </c>
      <c r="I69" s="314">
        <f t="shared" si="103"/>
        <v>0</v>
      </c>
      <c r="J69" s="402">
        <f t="shared" si="103"/>
        <v>0</v>
      </c>
      <c r="K69" s="401">
        <f t="shared" si="103"/>
        <v>0</v>
      </c>
      <c r="L69" s="293">
        <f t="shared" si="103"/>
        <v>0</v>
      </c>
      <c r="M69" s="320">
        <f t="shared" si="103"/>
        <v>0</v>
      </c>
      <c r="N69" s="402">
        <f t="shared" si="103"/>
        <v>0</v>
      </c>
      <c r="O69" s="314">
        <f t="shared" si="103"/>
        <v>0</v>
      </c>
      <c r="P69" s="402">
        <f t="shared" si="103"/>
        <v>0</v>
      </c>
      <c r="Q69" s="401">
        <f t="shared" si="103"/>
        <v>0</v>
      </c>
      <c r="R69" s="293">
        <f t="shared" si="103"/>
        <v>0</v>
      </c>
      <c r="S69" s="320">
        <f t="shared" si="103"/>
        <v>0</v>
      </c>
      <c r="T69" s="402">
        <f t="shared" si="103"/>
        <v>0</v>
      </c>
      <c r="U69" s="314">
        <f t="shared" si="103"/>
        <v>0</v>
      </c>
      <c r="V69" s="402">
        <f t="shared" si="103"/>
        <v>0</v>
      </c>
      <c r="W69" s="401">
        <f t="shared" si="103"/>
        <v>1</v>
      </c>
      <c r="X69" s="293">
        <f t="shared" si="103"/>
        <v>0</v>
      </c>
      <c r="Y69" s="320">
        <f t="shared" si="103"/>
        <v>0</v>
      </c>
      <c r="Z69" s="402">
        <f t="shared" si="103"/>
        <v>0</v>
      </c>
      <c r="AA69" s="314">
        <f t="shared" si="103"/>
        <v>1</v>
      </c>
      <c r="AB69" s="402">
        <f t="shared" si="103"/>
        <v>0</v>
      </c>
      <c r="AC69" s="401">
        <f t="shared" si="103"/>
        <v>0</v>
      </c>
      <c r="AD69" s="293">
        <f t="shared" si="103"/>
        <v>0</v>
      </c>
      <c r="AE69" s="320">
        <f t="shared" si="103"/>
        <v>0</v>
      </c>
      <c r="AF69" s="402">
        <f t="shared" si="103"/>
        <v>0</v>
      </c>
      <c r="AG69" s="314">
        <f t="shared" si="103"/>
        <v>0</v>
      </c>
      <c r="AH69" s="402">
        <f t="shared" si="103"/>
        <v>0</v>
      </c>
      <c r="AI69" s="401">
        <f t="shared" si="103"/>
        <v>0</v>
      </c>
      <c r="AJ69" s="293">
        <f t="shared" si="103"/>
        <v>0</v>
      </c>
      <c r="AK69" s="320">
        <f t="shared" si="103"/>
        <v>0</v>
      </c>
      <c r="AL69" s="402">
        <f t="shared" si="103"/>
        <v>0</v>
      </c>
      <c r="AM69" s="314">
        <f t="shared" si="103"/>
        <v>0</v>
      </c>
      <c r="AN69" s="402">
        <f t="shared" si="103"/>
        <v>0</v>
      </c>
      <c r="AO69" s="401">
        <f t="shared" si="103"/>
        <v>0</v>
      </c>
      <c r="AP69" s="293">
        <f t="shared" si="103"/>
        <v>0</v>
      </c>
      <c r="AQ69" s="401">
        <f t="shared" si="103"/>
        <v>1</v>
      </c>
      <c r="AR69" s="402">
        <f t="shared" si="103"/>
        <v>0</v>
      </c>
      <c r="AS69" s="314">
        <f t="shared" si="103"/>
        <v>0</v>
      </c>
      <c r="AT69" s="402">
        <f t="shared" si="103"/>
        <v>0</v>
      </c>
      <c r="AU69" s="314">
        <f t="shared" si="103"/>
        <v>1</v>
      </c>
      <c r="AV69" s="627">
        <f t="shared" si="103"/>
        <v>0</v>
      </c>
      <c r="AW69" s="736"/>
      <c r="AX69" s="740"/>
      <c r="BB69" s="559"/>
      <c r="BC69" s="536"/>
      <c r="BD69" s="536">
        <f>BD61+BD67</f>
        <v>26869017.699999999</v>
      </c>
    </row>
    <row r="70" spans="1:56" ht="17.25" customHeight="1" thickBot="1">
      <c r="A70" s="680" t="s">
        <v>150</v>
      </c>
      <c r="B70" s="690" t="s">
        <v>227</v>
      </c>
      <c r="C70" s="707" t="s">
        <v>179</v>
      </c>
      <c r="D70" s="708"/>
      <c r="E70" s="534"/>
      <c r="F70" s="262"/>
      <c r="G70" s="319"/>
      <c r="H70" s="254"/>
      <c r="I70" s="97"/>
      <c r="J70" s="262"/>
      <c r="K70" s="308"/>
      <c r="L70" s="97"/>
      <c r="M70" s="335"/>
      <c r="N70" s="98"/>
      <c r="O70" s="252"/>
      <c r="P70" s="257"/>
      <c r="Q70" s="97"/>
      <c r="R70" s="262"/>
      <c r="S70" s="319"/>
      <c r="T70" s="254"/>
      <c r="U70" s="97"/>
      <c r="V70" s="262"/>
      <c r="W70" s="308">
        <v>10</v>
      </c>
      <c r="X70" s="97"/>
      <c r="Y70" s="335">
        <v>6</v>
      </c>
      <c r="Z70" s="98"/>
      <c r="AA70" s="252">
        <v>1</v>
      </c>
      <c r="AB70" s="257"/>
      <c r="AC70" s="97"/>
      <c r="AD70" s="262"/>
      <c r="AE70" s="319"/>
      <c r="AF70" s="254"/>
      <c r="AG70" s="97"/>
      <c r="AH70" s="262"/>
      <c r="AI70" s="308">
        <v>3</v>
      </c>
      <c r="AJ70" s="97"/>
      <c r="AK70" s="319">
        <v>3</v>
      </c>
      <c r="AL70" s="98"/>
      <c r="AM70" s="252"/>
      <c r="AN70" s="257"/>
      <c r="AO70" s="252"/>
      <c r="AP70" s="262"/>
      <c r="AQ70" s="250">
        <f t="shared" ref="AQ70:AR73" si="104">(E70+K70+Q70+W70+AC70+AI70+AO70)</f>
        <v>13</v>
      </c>
      <c r="AR70" s="479">
        <f t="shared" si="104"/>
        <v>0</v>
      </c>
      <c r="AS70" s="316">
        <f t="shared" ref="AS70:AV73" si="105">(G70+M70+S70+Y70+AE70+AK70)</f>
        <v>9</v>
      </c>
      <c r="AT70" s="480">
        <f t="shared" si="105"/>
        <v>0</v>
      </c>
      <c r="AU70" s="316">
        <f t="shared" si="105"/>
        <v>1</v>
      </c>
      <c r="AV70" s="479">
        <f t="shared" si="105"/>
        <v>0</v>
      </c>
      <c r="AW70" s="743">
        <v>0.68</v>
      </c>
      <c r="AX70" s="741"/>
      <c r="BA70" s="535">
        <f t="shared" ref="BA70" si="106">AQ70/BB70</f>
        <v>0.68168595619433614</v>
      </c>
      <c r="BB70" s="559">
        <f t="shared" ref="BB70" si="107">BC70/10^6</f>
        <v>19.070364999999999</v>
      </c>
      <c r="BC70" s="536">
        <f>SUM(BD70:BD71)</f>
        <v>19070365</v>
      </c>
      <c r="BD70" s="536">
        <v>19070365</v>
      </c>
    </row>
    <row r="71" spans="1:56" ht="17.25" customHeight="1" thickTop="1">
      <c r="A71" s="680"/>
      <c r="B71" s="691"/>
      <c r="C71" s="695"/>
      <c r="D71" s="687"/>
      <c r="E71" s="533"/>
      <c r="F71" s="298"/>
      <c r="G71" s="325"/>
      <c r="H71" s="253"/>
      <c r="I71" s="99"/>
      <c r="J71" s="298"/>
      <c r="K71" s="309"/>
      <c r="L71" s="99"/>
      <c r="M71" s="336"/>
      <c r="N71" s="100"/>
      <c r="O71" s="256"/>
      <c r="P71" s="258"/>
      <c r="Q71" s="99"/>
      <c r="R71" s="298"/>
      <c r="S71" s="325"/>
      <c r="T71" s="253"/>
      <c r="U71" s="99"/>
      <c r="V71" s="298"/>
      <c r="W71" s="309"/>
      <c r="X71" s="99"/>
      <c r="Y71" s="336"/>
      <c r="Z71" s="100"/>
      <c r="AA71" s="256"/>
      <c r="AB71" s="258"/>
      <c r="AC71" s="99"/>
      <c r="AD71" s="298"/>
      <c r="AE71" s="325"/>
      <c r="AF71" s="253"/>
      <c r="AG71" s="99"/>
      <c r="AH71" s="298"/>
      <c r="AI71" s="309"/>
      <c r="AJ71" s="99"/>
      <c r="AK71" s="325"/>
      <c r="AL71" s="100"/>
      <c r="AM71" s="256"/>
      <c r="AN71" s="258"/>
      <c r="AO71" s="256"/>
      <c r="AP71" s="298"/>
      <c r="AQ71" s="396">
        <f t="shared" si="104"/>
        <v>0</v>
      </c>
      <c r="AR71" s="475">
        <f t="shared" si="104"/>
        <v>0</v>
      </c>
      <c r="AS71" s="393">
        <f t="shared" si="105"/>
        <v>0</v>
      </c>
      <c r="AT71" s="395">
        <f t="shared" si="105"/>
        <v>0</v>
      </c>
      <c r="AU71" s="393">
        <f t="shared" si="105"/>
        <v>0</v>
      </c>
      <c r="AV71" s="475">
        <f t="shared" si="105"/>
        <v>0</v>
      </c>
      <c r="AW71" s="744"/>
      <c r="AX71" s="742"/>
      <c r="BB71" s="559"/>
      <c r="BC71" s="536"/>
      <c r="BD71" s="536"/>
    </row>
    <row r="72" spans="1:56" ht="17.25" customHeight="1">
      <c r="A72" s="680"/>
      <c r="B72" s="692" t="s">
        <v>227</v>
      </c>
      <c r="C72" s="686" t="s">
        <v>178</v>
      </c>
      <c r="D72" s="687"/>
      <c r="E72" s="534"/>
      <c r="F72" s="262"/>
      <c r="G72" s="319"/>
      <c r="H72" s="254"/>
      <c r="I72" s="97"/>
      <c r="J72" s="262"/>
      <c r="K72" s="308"/>
      <c r="L72" s="97"/>
      <c r="M72" s="335"/>
      <c r="N72" s="98"/>
      <c r="O72" s="252"/>
      <c r="P72" s="257"/>
      <c r="Q72" s="97"/>
      <c r="R72" s="262"/>
      <c r="S72" s="319"/>
      <c r="T72" s="254"/>
      <c r="U72" s="97"/>
      <c r="V72" s="262"/>
      <c r="W72" s="308"/>
      <c r="X72" s="97"/>
      <c r="Y72" s="335"/>
      <c r="Z72" s="98"/>
      <c r="AA72" s="252"/>
      <c r="AB72" s="257"/>
      <c r="AC72" s="97"/>
      <c r="AD72" s="262"/>
      <c r="AE72" s="319"/>
      <c r="AF72" s="254"/>
      <c r="AG72" s="97"/>
      <c r="AH72" s="262"/>
      <c r="AI72" s="308"/>
      <c r="AJ72" s="97"/>
      <c r="AK72" s="319"/>
      <c r="AL72" s="98"/>
      <c r="AM72" s="252"/>
      <c r="AN72" s="257"/>
      <c r="AO72" s="252"/>
      <c r="AP72" s="262"/>
      <c r="AQ72" s="372">
        <f t="shared" si="104"/>
        <v>0</v>
      </c>
      <c r="AR72" s="476">
        <f t="shared" si="104"/>
        <v>0</v>
      </c>
      <c r="AS72" s="373">
        <f t="shared" si="105"/>
        <v>0</v>
      </c>
      <c r="AT72" s="397">
        <f t="shared" si="105"/>
        <v>0</v>
      </c>
      <c r="AU72" s="373">
        <f t="shared" si="105"/>
        <v>0</v>
      </c>
      <c r="AV72" s="476">
        <f t="shared" si="105"/>
        <v>0</v>
      </c>
      <c r="AW72" s="715"/>
      <c r="AX72" s="717"/>
      <c r="BA72" s="535">
        <f t="shared" ref="BA72" si="108">AQ72/BB72</f>
        <v>0</v>
      </c>
      <c r="BB72" s="559">
        <f t="shared" ref="BB72" si="109">BC72/10^6</f>
        <v>0.36690220000000001</v>
      </c>
      <c r="BC72" s="536">
        <f t="shared" ref="BC72" si="110">SUM(BD72:BD73)</f>
        <v>366902.2</v>
      </c>
      <c r="BD72" s="536">
        <v>366902.2</v>
      </c>
    </row>
    <row r="73" spans="1:56" ht="17.25" customHeight="1" thickBot="1">
      <c r="A73" s="680"/>
      <c r="B73" s="693"/>
      <c r="C73" s="688"/>
      <c r="D73" s="689"/>
      <c r="E73" s="533"/>
      <c r="F73" s="298"/>
      <c r="G73" s="325"/>
      <c r="H73" s="253"/>
      <c r="I73" s="99"/>
      <c r="J73" s="298"/>
      <c r="K73" s="309"/>
      <c r="L73" s="99"/>
      <c r="M73" s="336"/>
      <c r="N73" s="100"/>
      <c r="O73" s="256"/>
      <c r="P73" s="258"/>
      <c r="Q73" s="99"/>
      <c r="R73" s="298"/>
      <c r="S73" s="325"/>
      <c r="T73" s="253"/>
      <c r="U73" s="99"/>
      <c r="V73" s="298"/>
      <c r="W73" s="309"/>
      <c r="X73" s="99"/>
      <c r="Y73" s="336"/>
      <c r="Z73" s="100"/>
      <c r="AA73" s="256"/>
      <c r="AB73" s="258"/>
      <c r="AC73" s="99"/>
      <c r="AD73" s="298"/>
      <c r="AE73" s="325"/>
      <c r="AF73" s="253"/>
      <c r="AG73" s="99"/>
      <c r="AH73" s="298"/>
      <c r="AI73" s="309"/>
      <c r="AJ73" s="99"/>
      <c r="AK73" s="325"/>
      <c r="AL73" s="100"/>
      <c r="AM73" s="256"/>
      <c r="AN73" s="258"/>
      <c r="AO73" s="255"/>
      <c r="AP73" s="298"/>
      <c r="AQ73" s="398">
        <f t="shared" si="104"/>
        <v>0</v>
      </c>
      <c r="AR73" s="477">
        <f t="shared" si="104"/>
        <v>0</v>
      </c>
      <c r="AS73" s="317">
        <f t="shared" si="105"/>
        <v>0</v>
      </c>
      <c r="AT73" s="399">
        <f t="shared" si="105"/>
        <v>0</v>
      </c>
      <c r="AU73" s="317">
        <f t="shared" si="105"/>
        <v>0</v>
      </c>
      <c r="AV73" s="477">
        <f t="shared" si="105"/>
        <v>0</v>
      </c>
      <c r="AW73" s="716"/>
      <c r="AX73" s="718"/>
      <c r="BB73" s="559"/>
      <c r="BC73" s="536"/>
      <c r="BD73" s="536"/>
    </row>
    <row r="74" spans="1:56" ht="17.25" customHeight="1" thickTop="1">
      <c r="A74" s="680"/>
      <c r="B74" s="698" t="s">
        <v>176</v>
      </c>
      <c r="C74" s="698"/>
      <c r="D74" s="699"/>
      <c r="E74" s="312">
        <f t="shared" ref="E74:AV74" si="111">E70+E72</f>
        <v>0</v>
      </c>
      <c r="F74" s="261">
        <f t="shared" si="111"/>
        <v>0</v>
      </c>
      <c r="G74" s="318">
        <f t="shared" si="111"/>
        <v>0</v>
      </c>
      <c r="H74" s="96">
        <f t="shared" si="111"/>
        <v>0</v>
      </c>
      <c r="I74" s="251">
        <f t="shared" si="111"/>
        <v>0</v>
      </c>
      <c r="J74" s="96">
        <f t="shared" si="111"/>
        <v>0</v>
      </c>
      <c r="K74" s="312">
        <f t="shared" si="111"/>
        <v>0</v>
      </c>
      <c r="L74" s="261">
        <f t="shared" si="111"/>
        <v>0</v>
      </c>
      <c r="M74" s="318">
        <f t="shared" si="111"/>
        <v>0</v>
      </c>
      <c r="N74" s="96">
        <f t="shared" si="111"/>
        <v>0</v>
      </c>
      <c r="O74" s="251">
        <f t="shared" si="111"/>
        <v>0</v>
      </c>
      <c r="P74" s="96">
        <f t="shared" si="111"/>
        <v>0</v>
      </c>
      <c r="Q74" s="312">
        <f t="shared" si="111"/>
        <v>0</v>
      </c>
      <c r="R74" s="261">
        <f t="shared" si="111"/>
        <v>0</v>
      </c>
      <c r="S74" s="318">
        <f t="shared" si="111"/>
        <v>0</v>
      </c>
      <c r="T74" s="96">
        <f t="shared" si="111"/>
        <v>0</v>
      </c>
      <c r="U74" s="251">
        <f t="shared" si="111"/>
        <v>0</v>
      </c>
      <c r="V74" s="96">
        <f t="shared" si="111"/>
        <v>0</v>
      </c>
      <c r="W74" s="312">
        <f t="shared" si="111"/>
        <v>10</v>
      </c>
      <c r="X74" s="261">
        <f t="shared" si="111"/>
        <v>0</v>
      </c>
      <c r="Y74" s="318">
        <f t="shared" si="111"/>
        <v>6</v>
      </c>
      <c r="Z74" s="96">
        <f t="shared" si="111"/>
        <v>0</v>
      </c>
      <c r="AA74" s="251">
        <f t="shared" si="111"/>
        <v>1</v>
      </c>
      <c r="AB74" s="96">
        <f t="shared" si="111"/>
        <v>0</v>
      </c>
      <c r="AC74" s="312">
        <f t="shared" si="111"/>
        <v>0</v>
      </c>
      <c r="AD74" s="261">
        <f t="shared" si="111"/>
        <v>0</v>
      </c>
      <c r="AE74" s="318">
        <f t="shared" si="111"/>
        <v>0</v>
      </c>
      <c r="AF74" s="96">
        <f t="shared" si="111"/>
        <v>0</v>
      </c>
      <c r="AG74" s="251">
        <f t="shared" si="111"/>
        <v>0</v>
      </c>
      <c r="AH74" s="96">
        <f t="shared" si="111"/>
        <v>0</v>
      </c>
      <c r="AI74" s="312">
        <f t="shared" si="111"/>
        <v>3</v>
      </c>
      <c r="AJ74" s="261">
        <f t="shared" si="111"/>
        <v>0</v>
      </c>
      <c r="AK74" s="318">
        <f t="shared" si="111"/>
        <v>3</v>
      </c>
      <c r="AL74" s="96">
        <f t="shared" si="111"/>
        <v>0</v>
      </c>
      <c r="AM74" s="251">
        <f t="shared" si="111"/>
        <v>0</v>
      </c>
      <c r="AN74" s="96">
        <f t="shared" si="111"/>
        <v>0</v>
      </c>
      <c r="AO74" s="312">
        <f t="shared" si="111"/>
        <v>0</v>
      </c>
      <c r="AP74" s="261">
        <f t="shared" si="111"/>
        <v>0</v>
      </c>
      <c r="AQ74" s="312">
        <f t="shared" si="111"/>
        <v>13</v>
      </c>
      <c r="AR74" s="96">
        <f t="shared" si="111"/>
        <v>0</v>
      </c>
      <c r="AS74" s="251">
        <f t="shared" si="111"/>
        <v>9</v>
      </c>
      <c r="AT74" s="96">
        <f t="shared" si="111"/>
        <v>0</v>
      </c>
      <c r="AU74" s="251">
        <f t="shared" si="111"/>
        <v>1</v>
      </c>
      <c r="AV74" s="261">
        <f t="shared" si="111"/>
        <v>0</v>
      </c>
      <c r="AW74" s="719">
        <v>0.67</v>
      </c>
      <c r="AX74" s="724"/>
      <c r="BA74" s="535">
        <f t="shared" ref="BA74" si="112">AQ74/BB74</f>
        <v>0.66881829972476792</v>
      </c>
      <c r="BB74" s="559">
        <f t="shared" ref="BB74" si="113">BC74/10^6</f>
        <v>19.437267200000001</v>
      </c>
      <c r="BC74" s="536">
        <f t="shared" ref="BC74" si="114">SUM(BD74:BD75)</f>
        <v>19437267.199999999</v>
      </c>
      <c r="BD74" s="536">
        <f>BD70+BD72</f>
        <v>19437267.199999999</v>
      </c>
    </row>
    <row r="75" spans="1:56" ht="17.25" customHeight="1" thickBot="1">
      <c r="A75" s="680"/>
      <c r="B75" s="703"/>
      <c r="C75" s="703"/>
      <c r="D75" s="704"/>
      <c r="E75" s="529">
        <f>E71+E73</f>
        <v>0</v>
      </c>
      <c r="F75" s="530">
        <f>F71+F73</f>
        <v>0</v>
      </c>
      <c r="G75" s="616">
        <f t="shared" ref="G75:L75" si="115">G71+G73</f>
        <v>0</v>
      </c>
      <c r="H75" s="531">
        <f t="shared" si="115"/>
        <v>0</v>
      </c>
      <c r="I75" s="532">
        <f t="shared" si="115"/>
        <v>0</v>
      </c>
      <c r="J75" s="531">
        <f t="shared" si="115"/>
        <v>0</v>
      </c>
      <c r="K75" s="529">
        <f t="shared" si="115"/>
        <v>0</v>
      </c>
      <c r="L75" s="530">
        <f t="shared" si="115"/>
        <v>0</v>
      </c>
      <c r="M75" s="616">
        <f t="shared" ref="M75:AV75" si="116">M71+M73</f>
        <v>0</v>
      </c>
      <c r="N75" s="531">
        <f t="shared" si="116"/>
        <v>0</v>
      </c>
      <c r="O75" s="532">
        <f t="shared" si="116"/>
        <v>0</v>
      </c>
      <c r="P75" s="531">
        <f t="shared" si="116"/>
        <v>0</v>
      </c>
      <c r="Q75" s="529">
        <f t="shared" si="116"/>
        <v>0</v>
      </c>
      <c r="R75" s="530">
        <f t="shared" si="116"/>
        <v>0</v>
      </c>
      <c r="S75" s="616">
        <f t="shared" si="116"/>
        <v>0</v>
      </c>
      <c r="T75" s="531">
        <f t="shared" si="116"/>
        <v>0</v>
      </c>
      <c r="U75" s="532">
        <f t="shared" si="116"/>
        <v>0</v>
      </c>
      <c r="V75" s="531">
        <f t="shared" si="116"/>
        <v>0</v>
      </c>
      <c r="W75" s="529">
        <f t="shared" si="116"/>
        <v>0</v>
      </c>
      <c r="X75" s="530">
        <f t="shared" si="116"/>
        <v>0</v>
      </c>
      <c r="Y75" s="616">
        <f t="shared" si="116"/>
        <v>0</v>
      </c>
      <c r="Z75" s="531">
        <f t="shared" si="116"/>
        <v>0</v>
      </c>
      <c r="AA75" s="532">
        <f t="shared" si="116"/>
        <v>0</v>
      </c>
      <c r="AB75" s="531">
        <f t="shared" si="116"/>
        <v>0</v>
      </c>
      <c r="AC75" s="529">
        <f t="shared" si="116"/>
        <v>0</v>
      </c>
      <c r="AD75" s="530">
        <f t="shared" si="116"/>
        <v>0</v>
      </c>
      <c r="AE75" s="616">
        <f t="shared" si="116"/>
        <v>0</v>
      </c>
      <c r="AF75" s="531">
        <f t="shared" si="116"/>
        <v>0</v>
      </c>
      <c r="AG75" s="532">
        <f t="shared" si="116"/>
        <v>0</v>
      </c>
      <c r="AH75" s="531">
        <f t="shared" si="116"/>
        <v>0</v>
      </c>
      <c r="AI75" s="529">
        <f t="shared" si="116"/>
        <v>0</v>
      </c>
      <c r="AJ75" s="530">
        <f t="shared" si="116"/>
        <v>0</v>
      </c>
      <c r="AK75" s="616">
        <f t="shared" si="116"/>
        <v>0</v>
      </c>
      <c r="AL75" s="531">
        <f t="shared" si="116"/>
        <v>0</v>
      </c>
      <c r="AM75" s="532">
        <f t="shared" si="116"/>
        <v>0</v>
      </c>
      <c r="AN75" s="531">
        <f t="shared" si="116"/>
        <v>0</v>
      </c>
      <c r="AO75" s="529">
        <f t="shared" si="116"/>
        <v>0</v>
      </c>
      <c r="AP75" s="530">
        <f t="shared" si="116"/>
        <v>0</v>
      </c>
      <c r="AQ75" s="529">
        <f t="shared" si="116"/>
        <v>0</v>
      </c>
      <c r="AR75" s="531">
        <f t="shared" si="116"/>
        <v>0</v>
      </c>
      <c r="AS75" s="532">
        <f t="shared" si="116"/>
        <v>0</v>
      </c>
      <c r="AT75" s="531">
        <f t="shared" si="116"/>
        <v>0</v>
      </c>
      <c r="AU75" s="532">
        <f t="shared" si="116"/>
        <v>0</v>
      </c>
      <c r="AV75" s="530">
        <f t="shared" si="116"/>
        <v>0</v>
      </c>
      <c r="AW75" s="723"/>
      <c r="AX75" s="725"/>
      <c r="BB75" s="559"/>
      <c r="BC75" s="536"/>
      <c r="BD75" s="536">
        <f>BD71+BD73</f>
        <v>0</v>
      </c>
    </row>
    <row r="76" spans="1:56" ht="17.25" customHeight="1">
      <c r="A76" s="702" t="s">
        <v>175</v>
      </c>
      <c r="B76" s="694" t="s">
        <v>174</v>
      </c>
      <c r="C76" s="696" t="s">
        <v>88</v>
      </c>
      <c r="D76" s="697"/>
      <c r="E76" s="638"/>
      <c r="F76" s="639"/>
      <c r="G76" s="640"/>
      <c r="H76" s="641"/>
      <c r="I76" s="638"/>
      <c r="J76" s="639"/>
      <c r="K76" s="642"/>
      <c r="L76" s="638"/>
      <c r="M76" s="643"/>
      <c r="N76" s="644"/>
      <c r="O76" s="645"/>
      <c r="P76" s="646"/>
      <c r="Q76" s="638"/>
      <c r="R76" s="639"/>
      <c r="S76" s="640"/>
      <c r="T76" s="641"/>
      <c r="U76" s="638"/>
      <c r="V76" s="639"/>
      <c r="W76" s="642"/>
      <c r="X76" s="638"/>
      <c r="Y76" s="643"/>
      <c r="Z76" s="644"/>
      <c r="AA76" s="645"/>
      <c r="AB76" s="646"/>
      <c r="AC76" s="638"/>
      <c r="AD76" s="639"/>
      <c r="AE76" s="640"/>
      <c r="AF76" s="641"/>
      <c r="AG76" s="638"/>
      <c r="AH76" s="639"/>
      <c r="AI76" s="642"/>
      <c r="AJ76" s="638"/>
      <c r="AK76" s="640"/>
      <c r="AL76" s="644"/>
      <c r="AM76" s="645"/>
      <c r="AN76" s="646"/>
      <c r="AO76" s="645"/>
      <c r="AP76" s="639"/>
      <c r="AQ76" s="249">
        <f t="shared" ref="AQ76:AR81" si="117">(E76+K76+Q76+W76+AC76+AI76+AO76)</f>
        <v>0</v>
      </c>
      <c r="AR76" s="474">
        <f t="shared" si="117"/>
        <v>0</v>
      </c>
      <c r="AS76" s="315">
        <f t="shared" ref="AS76:AV81" si="118">(G76+M76+S76+Y76+AE76+AK76)</f>
        <v>0</v>
      </c>
      <c r="AT76" s="400">
        <f t="shared" si="118"/>
        <v>0</v>
      </c>
      <c r="AU76" s="315">
        <f t="shared" si="118"/>
        <v>0</v>
      </c>
      <c r="AV76" s="474">
        <f t="shared" si="118"/>
        <v>0</v>
      </c>
      <c r="AW76" s="721"/>
      <c r="AX76" s="727"/>
      <c r="BA76" s="535">
        <f>AQ76/BB76</f>
        <v>0</v>
      </c>
      <c r="BB76" s="559">
        <f t="shared" ref="BB76" si="119">BC76/10^6</f>
        <v>5.6945983</v>
      </c>
      <c r="BC76" s="536">
        <f t="shared" ref="BC76" si="120">SUM(BD76:BD77)</f>
        <v>5694598.2999999998</v>
      </c>
      <c r="BD76" s="536">
        <v>170884</v>
      </c>
    </row>
    <row r="77" spans="1:56" ht="17.25" customHeight="1">
      <c r="A77" s="680"/>
      <c r="B77" s="691"/>
      <c r="C77" s="695"/>
      <c r="D77" s="687"/>
      <c r="E77" s="99"/>
      <c r="F77" s="298"/>
      <c r="G77" s="325"/>
      <c r="H77" s="253"/>
      <c r="I77" s="99"/>
      <c r="J77" s="298"/>
      <c r="K77" s="309"/>
      <c r="L77" s="99"/>
      <c r="M77" s="336"/>
      <c r="N77" s="100"/>
      <c r="O77" s="256"/>
      <c r="P77" s="258"/>
      <c r="Q77" s="99"/>
      <c r="R77" s="298"/>
      <c r="S77" s="325"/>
      <c r="T77" s="253"/>
      <c r="U77" s="99"/>
      <c r="V77" s="298"/>
      <c r="W77" s="309"/>
      <c r="X77" s="99"/>
      <c r="Y77" s="336"/>
      <c r="Z77" s="100"/>
      <c r="AA77" s="256"/>
      <c r="AB77" s="258"/>
      <c r="AC77" s="99"/>
      <c r="AD77" s="298"/>
      <c r="AE77" s="325"/>
      <c r="AF77" s="253"/>
      <c r="AG77" s="99"/>
      <c r="AH77" s="298"/>
      <c r="AI77" s="309"/>
      <c r="AJ77" s="99"/>
      <c r="AK77" s="325"/>
      <c r="AL77" s="100"/>
      <c r="AM77" s="256"/>
      <c r="AN77" s="258"/>
      <c r="AO77" s="256"/>
      <c r="AP77" s="298"/>
      <c r="AQ77" s="396">
        <f t="shared" si="117"/>
        <v>0</v>
      </c>
      <c r="AR77" s="475">
        <f t="shared" si="117"/>
        <v>0</v>
      </c>
      <c r="AS77" s="393">
        <f t="shared" si="118"/>
        <v>0</v>
      </c>
      <c r="AT77" s="395">
        <f t="shared" si="118"/>
        <v>0</v>
      </c>
      <c r="AU77" s="393">
        <f t="shared" si="118"/>
        <v>0</v>
      </c>
      <c r="AV77" s="475">
        <f t="shared" si="118"/>
        <v>0</v>
      </c>
      <c r="AW77" s="715"/>
      <c r="AX77" s="717"/>
      <c r="BB77" s="559"/>
      <c r="BC77" s="536"/>
      <c r="BD77" s="536">
        <v>5523714.2999999998</v>
      </c>
    </row>
    <row r="78" spans="1:56" ht="17.25" customHeight="1">
      <c r="A78" s="680"/>
      <c r="B78" s="692" t="s">
        <v>234</v>
      </c>
      <c r="C78" s="686" t="s">
        <v>180</v>
      </c>
      <c r="D78" s="687"/>
      <c r="E78" s="97"/>
      <c r="F78" s="262"/>
      <c r="G78" s="319"/>
      <c r="H78" s="254"/>
      <c r="I78" s="97"/>
      <c r="J78" s="262"/>
      <c r="K78" s="308"/>
      <c r="L78" s="97"/>
      <c r="M78" s="335"/>
      <c r="N78" s="98"/>
      <c r="O78" s="252"/>
      <c r="P78" s="257"/>
      <c r="Q78" s="97"/>
      <c r="R78" s="262"/>
      <c r="S78" s="319"/>
      <c r="T78" s="254"/>
      <c r="U78" s="97"/>
      <c r="V78" s="262"/>
      <c r="W78" s="308">
        <v>19</v>
      </c>
      <c r="X78" s="97"/>
      <c r="Y78" s="335">
        <v>4</v>
      </c>
      <c r="Z78" s="98"/>
      <c r="AA78" s="252">
        <v>4</v>
      </c>
      <c r="AB78" s="257"/>
      <c r="AC78" s="97"/>
      <c r="AD78" s="262"/>
      <c r="AE78" s="319"/>
      <c r="AF78" s="254"/>
      <c r="AG78" s="97"/>
      <c r="AH78" s="262"/>
      <c r="AI78" s="308">
        <v>11</v>
      </c>
      <c r="AJ78" s="97"/>
      <c r="AK78" s="319">
        <v>6</v>
      </c>
      <c r="AL78" s="98"/>
      <c r="AM78" s="252">
        <v>5</v>
      </c>
      <c r="AN78" s="257"/>
      <c r="AO78" s="252"/>
      <c r="AP78" s="262"/>
      <c r="AQ78" s="372">
        <f t="shared" si="117"/>
        <v>30</v>
      </c>
      <c r="AR78" s="476">
        <f t="shared" si="117"/>
        <v>0</v>
      </c>
      <c r="AS78" s="373">
        <f t="shared" si="118"/>
        <v>10</v>
      </c>
      <c r="AT78" s="397">
        <f t="shared" si="118"/>
        <v>0</v>
      </c>
      <c r="AU78" s="373">
        <f t="shared" si="118"/>
        <v>9</v>
      </c>
      <c r="AV78" s="476">
        <f t="shared" si="118"/>
        <v>0</v>
      </c>
      <c r="AW78" s="715">
        <v>0.48</v>
      </c>
      <c r="AX78" s="717"/>
      <c r="BA78" s="535">
        <f t="shared" ref="BA78" si="121">AQ78/BB78</f>
        <v>0.48255528076891901</v>
      </c>
      <c r="BB78" s="559">
        <f t="shared" ref="BB78" si="122">BC78/10^6</f>
        <v>62.169043000000002</v>
      </c>
      <c r="BC78" s="536">
        <f t="shared" ref="BC78" si="123">SUM(BD78:BD79)</f>
        <v>62169043</v>
      </c>
      <c r="BD78" s="536">
        <v>51867402</v>
      </c>
    </row>
    <row r="79" spans="1:56" ht="17.25" customHeight="1">
      <c r="A79" s="680"/>
      <c r="B79" s="691"/>
      <c r="C79" s="695"/>
      <c r="D79" s="687" t="s">
        <v>90</v>
      </c>
      <c r="E79" s="99"/>
      <c r="F79" s="298"/>
      <c r="G79" s="325"/>
      <c r="H79" s="253"/>
      <c r="I79" s="99"/>
      <c r="J79" s="298"/>
      <c r="K79" s="309"/>
      <c r="L79" s="99"/>
      <c r="M79" s="336"/>
      <c r="N79" s="100"/>
      <c r="O79" s="256"/>
      <c r="P79" s="258"/>
      <c r="Q79" s="99"/>
      <c r="R79" s="298"/>
      <c r="S79" s="325"/>
      <c r="T79" s="253"/>
      <c r="U79" s="99"/>
      <c r="V79" s="298"/>
      <c r="W79" s="309"/>
      <c r="X79" s="99"/>
      <c r="Y79" s="336"/>
      <c r="Z79" s="100"/>
      <c r="AA79" s="256"/>
      <c r="AB79" s="258"/>
      <c r="AC79" s="99"/>
      <c r="AD79" s="298"/>
      <c r="AE79" s="325"/>
      <c r="AF79" s="253"/>
      <c r="AG79" s="99"/>
      <c r="AH79" s="298"/>
      <c r="AI79" s="309">
        <v>1</v>
      </c>
      <c r="AJ79" s="99"/>
      <c r="AK79" s="325"/>
      <c r="AL79" s="100"/>
      <c r="AM79" s="256">
        <v>1</v>
      </c>
      <c r="AN79" s="258"/>
      <c r="AO79" s="256"/>
      <c r="AP79" s="298"/>
      <c r="AQ79" s="411">
        <f t="shared" si="117"/>
        <v>1</v>
      </c>
      <c r="AR79" s="478">
        <f t="shared" si="117"/>
        <v>0</v>
      </c>
      <c r="AS79" s="413">
        <f t="shared" si="118"/>
        <v>0</v>
      </c>
      <c r="AT79" s="412">
        <f t="shared" si="118"/>
        <v>0</v>
      </c>
      <c r="AU79" s="413">
        <f t="shared" si="118"/>
        <v>1</v>
      </c>
      <c r="AV79" s="478">
        <f t="shared" si="118"/>
        <v>0</v>
      </c>
      <c r="AW79" s="715"/>
      <c r="AX79" s="717"/>
      <c r="BB79" s="559"/>
      <c r="BC79" s="536"/>
      <c r="BD79" s="536">
        <v>10301641</v>
      </c>
    </row>
    <row r="80" spans="1:56" ht="17.25" customHeight="1">
      <c r="A80" s="680"/>
      <c r="B80" s="692">
        <v>1</v>
      </c>
      <c r="C80" s="686" t="s">
        <v>178</v>
      </c>
      <c r="D80" s="687"/>
      <c r="E80" s="97"/>
      <c r="F80" s="262"/>
      <c r="G80" s="319"/>
      <c r="H80" s="254"/>
      <c r="I80" s="97"/>
      <c r="J80" s="262"/>
      <c r="K80" s="308"/>
      <c r="L80" s="97"/>
      <c r="M80" s="335"/>
      <c r="N80" s="98"/>
      <c r="O80" s="252"/>
      <c r="P80" s="257"/>
      <c r="Q80" s="97"/>
      <c r="R80" s="262"/>
      <c r="S80" s="319"/>
      <c r="T80" s="254"/>
      <c r="U80" s="97"/>
      <c r="V80" s="262"/>
      <c r="W80" s="308">
        <v>2</v>
      </c>
      <c r="X80" s="97"/>
      <c r="Y80" s="335">
        <v>0</v>
      </c>
      <c r="Z80" s="98"/>
      <c r="AA80" s="252">
        <v>2</v>
      </c>
      <c r="AB80" s="257"/>
      <c r="AC80" s="97"/>
      <c r="AD80" s="262"/>
      <c r="AE80" s="319"/>
      <c r="AF80" s="254"/>
      <c r="AG80" s="97"/>
      <c r="AH80" s="262"/>
      <c r="AI80" s="308">
        <v>1</v>
      </c>
      <c r="AJ80" s="97"/>
      <c r="AK80" s="319">
        <v>1</v>
      </c>
      <c r="AL80" s="98"/>
      <c r="AM80" s="252"/>
      <c r="AN80" s="257"/>
      <c r="AO80" s="252"/>
      <c r="AP80" s="262"/>
      <c r="AQ80" s="372">
        <f t="shared" si="117"/>
        <v>3</v>
      </c>
      <c r="AR80" s="476">
        <f t="shared" si="117"/>
        <v>0</v>
      </c>
      <c r="AS80" s="373">
        <f t="shared" si="118"/>
        <v>1</v>
      </c>
      <c r="AT80" s="397">
        <f t="shared" si="118"/>
        <v>0</v>
      </c>
      <c r="AU80" s="373">
        <f t="shared" si="118"/>
        <v>2</v>
      </c>
      <c r="AV80" s="476">
        <f t="shared" si="118"/>
        <v>0</v>
      </c>
      <c r="AW80" s="715">
        <v>1.19</v>
      </c>
      <c r="AX80" s="717"/>
      <c r="BA80" s="535">
        <f>AQ80/BB80</f>
        <v>1.1879842520807544</v>
      </c>
      <c r="BB80" s="559">
        <f t="shared" ref="BB80" si="124">BC80/10^6</f>
        <v>2.5252859999999999</v>
      </c>
      <c r="BC80" s="536">
        <f t="shared" ref="BC80" si="125">SUM(BD80:BD81)</f>
        <v>2525286</v>
      </c>
      <c r="BD80" s="536">
        <v>2525286</v>
      </c>
    </row>
    <row r="81" spans="1:56" ht="17.25" customHeight="1" thickBot="1">
      <c r="A81" s="680"/>
      <c r="B81" s="728"/>
      <c r="C81" s="732"/>
      <c r="D81" s="733"/>
      <c r="E81" s="288"/>
      <c r="F81" s="301"/>
      <c r="G81" s="328"/>
      <c r="H81" s="290"/>
      <c r="I81" s="281"/>
      <c r="J81" s="301"/>
      <c r="K81" s="313"/>
      <c r="L81" s="281"/>
      <c r="M81" s="339"/>
      <c r="N81" s="289"/>
      <c r="O81" s="260"/>
      <c r="P81" s="291"/>
      <c r="Q81" s="281"/>
      <c r="R81" s="301"/>
      <c r="S81" s="328"/>
      <c r="T81" s="290"/>
      <c r="U81" s="281"/>
      <c r="V81" s="301"/>
      <c r="W81" s="313"/>
      <c r="X81" s="281"/>
      <c r="Y81" s="339"/>
      <c r="Z81" s="289"/>
      <c r="AA81" s="260"/>
      <c r="AB81" s="291"/>
      <c r="AC81" s="281"/>
      <c r="AD81" s="301"/>
      <c r="AE81" s="328"/>
      <c r="AF81" s="290"/>
      <c r="AG81" s="281"/>
      <c r="AH81" s="301"/>
      <c r="AI81" s="313"/>
      <c r="AJ81" s="281"/>
      <c r="AK81" s="328"/>
      <c r="AL81" s="289"/>
      <c r="AM81" s="260"/>
      <c r="AN81" s="291"/>
      <c r="AO81" s="260"/>
      <c r="AP81" s="301"/>
      <c r="AQ81" s="396">
        <f t="shared" si="117"/>
        <v>0</v>
      </c>
      <c r="AR81" s="475">
        <f t="shared" si="117"/>
        <v>0</v>
      </c>
      <c r="AS81" s="393">
        <f t="shared" si="118"/>
        <v>0</v>
      </c>
      <c r="AT81" s="395">
        <f t="shared" si="118"/>
        <v>0</v>
      </c>
      <c r="AU81" s="393">
        <f t="shared" si="118"/>
        <v>0</v>
      </c>
      <c r="AV81" s="475">
        <f t="shared" si="118"/>
        <v>0</v>
      </c>
      <c r="AW81" s="716"/>
      <c r="AX81" s="718"/>
      <c r="BB81" s="559"/>
      <c r="BC81" s="536"/>
      <c r="BD81" s="536"/>
    </row>
    <row r="82" spans="1:56" ht="17.25" customHeight="1" thickTop="1">
      <c r="A82" s="680"/>
      <c r="B82" s="698" t="s">
        <v>176</v>
      </c>
      <c r="C82" s="698"/>
      <c r="D82" s="699"/>
      <c r="E82" s="312">
        <f t="shared" ref="E82:F83" si="126">E76+E78+E80</f>
        <v>0</v>
      </c>
      <c r="F82" s="261">
        <f t="shared" si="126"/>
        <v>0</v>
      </c>
      <c r="G82" s="318">
        <f t="shared" ref="G82:L82" si="127">G76+G78+G80</f>
        <v>0</v>
      </c>
      <c r="H82" s="96">
        <f t="shared" si="127"/>
        <v>0</v>
      </c>
      <c r="I82" s="251">
        <f t="shared" si="127"/>
        <v>0</v>
      </c>
      <c r="J82" s="96">
        <f t="shared" si="127"/>
        <v>0</v>
      </c>
      <c r="K82" s="312">
        <f t="shared" si="127"/>
        <v>0</v>
      </c>
      <c r="L82" s="261">
        <f t="shared" si="127"/>
        <v>0</v>
      </c>
      <c r="M82" s="318">
        <f t="shared" ref="M82:AV82" si="128">M76+M78+M80</f>
        <v>0</v>
      </c>
      <c r="N82" s="96">
        <f t="shared" si="128"/>
        <v>0</v>
      </c>
      <c r="O82" s="251">
        <f t="shared" si="128"/>
        <v>0</v>
      </c>
      <c r="P82" s="96">
        <f t="shared" si="128"/>
        <v>0</v>
      </c>
      <c r="Q82" s="312">
        <f t="shared" si="128"/>
        <v>0</v>
      </c>
      <c r="R82" s="261">
        <f t="shared" si="128"/>
        <v>0</v>
      </c>
      <c r="S82" s="318">
        <f t="shared" si="128"/>
        <v>0</v>
      </c>
      <c r="T82" s="96">
        <f t="shared" si="128"/>
        <v>0</v>
      </c>
      <c r="U82" s="251">
        <f t="shared" si="128"/>
        <v>0</v>
      </c>
      <c r="V82" s="96">
        <f t="shared" si="128"/>
        <v>0</v>
      </c>
      <c r="W82" s="312">
        <f t="shared" si="128"/>
        <v>21</v>
      </c>
      <c r="X82" s="261">
        <f t="shared" si="128"/>
        <v>0</v>
      </c>
      <c r="Y82" s="318">
        <f t="shared" si="128"/>
        <v>4</v>
      </c>
      <c r="Z82" s="96">
        <f t="shared" si="128"/>
        <v>0</v>
      </c>
      <c r="AA82" s="251">
        <f t="shared" si="128"/>
        <v>6</v>
      </c>
      <c r="AB82" s="96">
        <f t="shared" si="128"/>
        <v>0</v>
      </c>
      <c r="AC82" s="312">
        <f t="shared" si="128"/>
        <v>0</v>
      </c>
      <c r="AD82" s="261">
        <f t="shared" si="128"/>
        <v>0</v>
      </c>
      <c r="AE82" s="318">
        <f t="shared" si="128"/>
        <v>0</v>
      </c>
      <c r="AF82" s="96">
        <f t="shared" si="128"/>
        <v>0</v>
      </c>
      <c r="AG82" s="251">
        <f t="shared" si="128"/>
        <v>0</v>
      </c>
      <c r="AH82" s="96">
        <f t="shared" si="128"/>
        <v>0</v>
      </c>
      <c r="AI82" s="312">
        <f t="shared" si="128"/>
        <v>12</v>
      </c>
      <c r="AJ82" s="261">
        <f t="shared" si="128"/>
        <v>0</v>
      </c>
      <c r="AK82" s="318">
        <f t="shared" si="128"/>
        <v>7</v>
      </c>
      <c r="AL82" s="96">
        <f t="shared" si="128"/>
        <v>0</v>
      </c>
      <c r="AM82" s="251">
        <f t="shared" si="128"/>
        <v>5</v>
      </c>
      <c r="AN82" s="96">
        <f t="shared" si="128"/>
        <v>0</v>
      </c>
      <c r="AO82" s="312">
        <f t="shared" si="128"/>
        <v>0</v>
      </c>
      <c r="AP82" s="261">
        <f t="shared" si="128"/>
        <v>0</v>
      </c>
      <c r="AQ82" s="312">
        <f t="shared" si="128"/>
        <v>33</v>
      </c>
      <c r="AR82" s="96">
        <f t="shared" si="128"/>
        <v>0</v>
      </c>
      <c r="AS82" s="251">
        <f t="shared" si="128"/>
        <v>11</v>
      </c>
      <c r="AT82" s="96">
        <f t="shared" si="128"/>
        <v>0</v>
      </c>
      <c r="AU82" s="251">
        <f t="shared" si="128"/>
        <v>11</v>
      </c>
      <c r="AV82" s="261">
        <f t="shared" si="128"/>
        <v>0</v>
      </c>
      <c r="AW82" s="719">
        <v>0.5</v>
      </c>
      <c r="AX82" s="724"/>
      <c r="BA82" s="535">
        <f t="shared" ref="BA82" si="129">AQ82/BB82</f>
        <v>0.46882373784946152</v>
      </c>
      <c r="BB82" s="559">
        <f t="shared" ref="BB82" si="130">BC82/10^6</f>
        <v>70.388927299999992</v>
      </c>
      <c r="BC82" s="536">
        <f t="shared" ref="BC82" si="131">SUM(BD82:BD83)</f>
        <v>70388927.299999997</v>
      </c>
      <c r="BD82" s="536">
        <f>BD76+BD78+BD80</f>
        <v>54563572</v>
      </c>
    </row>
    <row r="83" spans="1:56" ht="17.25" customHeight="1" thickBot="1">
      <c r="A83" s="709"/>
      <c r="B83" s="700"/>
      <c r="C83" s="700"/>
      <c r="D83" s="701"/>
      <c r="E83" s="401">
        <f t="shared" si="126"/>
        <v>0</v>
      </c>
      <c r="F83" s="293">
        <f t="shared" si="126"/>
        <v>0</v>
      </c>
      <c r="G83" s="320">
        <f t="shared" ref="G83:L83" si="132">G77+G79+G81</f>
        <v>0</v>
      </c>
      <c r="H83" s="402">
        <f t="shared" si="132"/>
        <v>0</v>
      </c>
      <c r="I83" s="314">
        <f t="shared" si="132"/>
        <v>0</v>
      </c>
      <c r="J83" s="402">
        <f t="shared" si="132"/>
        <v>0</v>
      </c>
      <c r="K83" s="401">
        <f t="shared" si="132"/>
        <v>0</v>
      </c>
      <c r="L83" s="293">
        <f t="shared" si="132"/>
        <v>0</v>
      </c>
      <c r="M83" s="320">
        <f t="shared" ref="M83:AV83" si="133">M77+M79+M81</f>
        <v>0</v>
      </c>
      <c r="N83" s="402">
        <f t="shared" si="133"/>
        <v>0</v>
      </c>
      <c r="O83" s="314">
        <f t="shared" si="133"/>
        <v>0</v>
      </c>
      <c r="P83" s="402">
        <f t="shared" si="133"/>
        <v>0</v>
      </c>
      <c r="Q83" s="401">
        <f t="shared" si="133"/>
        <v>0</v>
      </c>
      <c r="R83" s="293">
        <f t="shared" si="133"/>
        <v>0</v>
      </c>
      <c r="S83" s="320">
        <f t="shared" si="133"/>
        <v>0</v>
      </c>
      <c r="T83" s="402">
        <f t="shared" si="133"/>
        <v>0</v>
      </c>
      <c r="U83" s="314">
        <f t="shared" si="133"/>
        <v>0</v>
      </c>
      <c r="V83" s="402">
        <f t="shared" si="133"/>
        <v>0</v>
      </c>
      <c r="W83" s="401">
        <f t="shared" si="133"/>
        <v>0</v>
      </c>
      <c r="X83" s="293">
        <f t="shared" si="133"/>
        <v>0</v>
      </c>
      <c r="Y83" s="320">
        <f t="shared" si="133"/>
        <v>0</v>
      </c>
      <c r="Z83" s="402">
        <f t="shared" si="133"/>
        <v>0</v>
      </c>
      <c r="AA83" s="314">
        <f t="shared" si="133"/>
        <v>0</v>
      </c>
      <c r="AB83" s="402">
        <f t="shared" si="133"/>
        <v>0</v>
      </c>
      <c r="AC83" s="401">
        <f t="shared" si="133"/>
        <v>0</v>
      </c>
      <c r="AD83" s="293">
        <f t="shared" si="133"/>
        <v>0</v>
      </c>
      <c r="AE83" s="320">
        <f t="shared" si="133"/>
        <v>0</v>
      </c>
      <c r="AF83" s="402">
        <f t="shared" si="133"/>
        <v>0</v>
      </c>
      <c r="AG83" s="314">
        <f t="shared" si="133"/>
        <v>0</v>
      </c>
      <c r="AH83" s="402">
        <f t="shared" si="133"/>
        <v>0</v>
      </c>
      <c r="AI83" s="401">
        <f t="shared" si="133"/>
        <v>1</v>
      </c>
      <c r="AJ83" s="293">
        <f t="shared" si="133"/>
        <v>0</v>
      </c>
      <c r="AK83" s="320">
        <f t="shared" si="133"/>
        <v>0</v>
      </c>
      <c r="AL83" s="402">
        <f t="shared" si="133"/>
        <v>0</v>
      </c>
      <c r="AM83" s="314">
        <f t="shared" si="133"/>
        <v>1</v>
      </c>
      <c r="AN83" s="402">
        <f t="shared" si="133"/>
        <v>0</v>
      </c>
      <c r="AO83" s="401">
        <f t="shared" si="133"/>
        <v>0</v>
      </c>
      <c r="AP83" s="293">
        <f>AP77+AP79+AP81</f>
        <v>0</v>
      </c>
      <c r="AQ83" s="401">
        <f t="shared" si="133"/>
        <v>1</v>
      </c>
      <c r="AR83" s="402">
        <f t="shared" si="133"/>
        <v>0</v>
      </c>
      <c r="AS83" s="314">
        <f t="shared" si="133"/>
        <v>0</v>
      </c>
      <c r="AT83" s="402">
        <f t="shared" si="133"/>
        <v>0</v>
      </c>
      <c r="AU83" s="314">
        <f t="shared" si="133"/>
        <v>1</v>
      </c>
      <c r="AV83" s="293">
        <f t="shared" si="133"/>
        <v>0</v>
      </c>
      <c r="AW83" s="720"/>
      <c r="AX83" s="726"/>
      <c r="BB83" s="559"/>
      <c r="BC83" s="536"/>
      <c r="BD83" s="536">
        <f>BD77+BD79+BD81</f>
        <v>15825355.300000001</v>
      </c>
    </row>
    <row r="84" spans="1:56" ht="17.25" customHeight="1">
      <c r="A84" s="680" t="s">
        <v>229</v>
      </c>
      <c r="B84" s="690" t="s">
        <v>46</v>
      </c>
      <c r="C84" s="707" t="s">
        <v>152</v>
      </c>
      <c r="D84" s="708"/>
      <c r="E84" s="308">
        <f t="shared" ref="E84:AP85" si="134">E10+E18</f>
        <v>0</v>
      </c>
      <c r="F84" s="262">
        <f t="shared" si="134"/>
        <v>0</v>
      </c>
      <c r="G84" s="319">
        <f t="shared" si="134"/>
        <v>0</v>
      </c>
      <c r="H84" s="98">
        <f t="shared" si="134"/>
        <v>0</v>
      </c>
      <c r="I84" s="252">
        <f t="shared" si="134"/>
        <v>0</v>
      </c>
      <c r="J84" s="98">
        <f t="shared" si="134"/>
        <v>0</v>
      </c>
      <c r="K84" s="308">
        <f t="shared" si="134"/>
        <v>0</v>
      </c>
      <c r="L84" s="262">
        <f t="shared" si="134"/>
        <v>0</v>
      </c>
      <c r="M84" s="319">
        <f t="shared" si="134"/>
        <v>0</v>
      </c>
      <c r="N84" s="98">
        <f t="shared" si="134"/>
        <v>0</v>
      </c>
      <c r="O84" s="252">
        <f t="shared" si="134"/>
        <v>0</v>
      </c>
      <c r="P84" s="98">
        <f t="shared" si="134"/>
        <v>0</v>
      </c>
      <c r="Q84" s="308">
        <f t="shared" si="134"/>
        <v>0</v>
      </c>
      <c r="R84" s="262">
        <f t="shared" si="134"/>
        <v>0</v>
      </c>
      <c r="S84" s="319">
        <f t="shared" si="134"/>
        <v>0</v>
      </c>
      <c r="T84" s="98">
        <f t="shared" si="134"/>
        <v>0</v>
      </c>
      <c r="U84" s="252">
        <f t="shared" si="134"/>
        <v>0</v>
      </c>
      <c r="V84" s="98">
        <f t="shared" si="134"/>
        <v>0</v>
      </c>
      <c r="W84" s="308">
        <f t="shared" si="134"/>
        <v>5</v>
      </c>
      <c r="X84" s="262">
        <f t="shared" si="134"/>
        <v>0</v>
      </c>
      <c r="Y84" s="319">
        <f t="shared" si="134"/>
        <v>0</v>
      </c>
      <c r="Z84" s="98">
        <f t="shared" si="134"/>
        <v>0</v>
      </c>
      <c r="AA84" s="252">
        <f t="shared" si="134"/>
        <v>4</v>
      </c>
      <c r="AB84" s="98">
        <f t="shared" si="134"/>
        <v>0</v>
      </c>
      <c r="AC84" s="308">
        <f t="shared" si="134"/>
        <v>0</v>
      </c>
      <c r="AD84" s="262">
        <f t="shared" si="134"/>
        <v>0</v>
      </c>
      <c r="AE84" s="319">
        <f t="shared" si="134"/>
        <v>0</v>
      </c>
      <c r="AF84" s="98">
        <f t="shared" si="134"/>
        <v>0</v>
      </c>
      <c r="AG84" s="252">
        <f t="shared" si="134"/>
        <v>0</v>
      </c>
      <c r="AH84" s="98">
        <f t="shared" si="134"/>
        <v>0</v>
      </c>
      <c r="AI84" s="308">
        <f t="shared" si="134"/>
        <v>2</v>
      </c>
      <c r="AJ84" s="262">
        <f t="shared" si="134"/>
        <v>0</v>
      </c>
      <c r="AK84" s="319">
        <f t="shared" si="134"/>
        <v>1</v>
      </c>
      <c r="AL84" s="98">
        <f t="shared" si="134"/>
        <v>0</v>
      </c>
      <c r="AM84" s="252">
        <f t="shared" si="134"/>
        <v>1</v>
      </c>
      <c r="AN84" s="98">
        <f t="shared" si="134"/>
        <v>0</v>
      </c>
      <c r="AO84" s="308">
        <f t="shared" si="134"/>
        <v>1</v>
      </c>
      <c r="AP84" s="262">
        <f t="shared" si="134"/>
        <v>0</v>
      </c>
      <c r="AQ84" s="250">
        <f t="shared" ref="AQ84:AQ85" si="135">(E84+K84+Q84+W84+AC84+AI84+AO84)</f>
        <v>8</v>
      </c>
      <c r="AR84" s="479">
        <f t="shared" ref="AR84:AR85" si="136">(F84+L84+R84+X84+AD84+AJ84+AP84)</f>
        <v>0</v>
      </c>
      <c r="AS84" s="316">
        <f t="shared" ref="AS84:AS85" si="137">(G84+M84+S84+Y84+AE84+AK84)</f>
        <v>1</v>
      </c>
      <c r="AT84" s="480">
        <f t="shared" ref="AT84:AT85" si="138">(H84+N84+T84+Z84+AF84+AL84)</f>
        <v>0</v>
      </c>
      <c r="AU84" s="316">
        <f t="shared" ref="AU84:AU85" si="139">(I84+O84+U84+AA84+AG84+AM84)</f>
        <v>5</v>
      </c>
      <c r="AV84" s="479">
        <f t="shared" ref="AV84:AV85" si="140">(J84+P84+V84+AB84+AH84+AN84)</f>
        <v>0</v>
      </c>
      <c r="AW84" s="734">
        <v>0.24</v>
      </c>
      <c r="AX84" s="722"/>
      <c r="BA84" s="535">
        <f>AQ84/BB84</f>
        <v>0.24475927558107688</v>
      </c>
      <c r="BB84" s="559">
        <f t="shared" ref="BB84" si="141">BC84/10^6</f>
        <v>32.685175999999998</v>
      </c>
      <c r="BC84" s="536">
        <f t="shared" ref="BC84" si="142">SUM(BD84:BD85)</f>
        <v>32685176</v>
      </c>
      <c r="BD84" s="536">
        <f>BD10+BD18</f>
        <v>31223261</v>
      </c>
    </row>
    <row r="85" spans="1:56" ht="17.25" customHeight="1">
      <c r="A85" s="680"/>
      <c r="B85" s="691"/>
      <c r="C85" s="695"/>
      <c r="D85" s="687"/>
      <c r="E85" s="392">
        <f t="shared" si="134"/>
        <v>0</v>
      </c>
      <c r="F85" s="389">
        <f t="shared" si="134"/>
        <v>0</v>
      </c>
      <c r="G85" s="390">
        <f t="shared" si="134"/>
        <v>0</v>
      </c>
      <c r="H85" s="469">
        <f t="shared" si="134"/>
        <v>0</v>
      </c>
      <c r="I85" s="471">
        <f t="shared" si="134"/>
        <v>0</v>
      </c>
      <c r="J85" s="469">
        <f t="shared" si="134"/>
        <v>0</v>
      </c>
      <c r="K85" s="392">
        <f t="shared" si="134"/>
        <v>0</v>
      </c>
      <c r="L85" s="389">
        <f t="shared" si="134"/>
        <v>0</v>
      </c>
      <c r="M85" s="390">
        <f t="shared" si="134"/>
        <v>0</v>
      </c>
      <c r="N85" s="469">
        <f t="shared" si="134"/>
        <v>0</v>
      </c>
      <c r="O85" s="471">
        <f t="shared" si="134"/>
        <v>0</v>
      </c>
      <c r="P85" s="469">
        <f t="shared" si="134"/>
        <v>0</v>
      </c>
      <c r="Q85" s="392">
        <f t="shared" si="134"/>
        <v>0</v>
      </c>
      <c r="R85" s="389">
        <f t="shared" si="134"/>
        <v>0</v>
      </c>
      <c r="S85" s="390">
        <f t="shared" si="134"/>
        <v>0</v>
      </c>
      <c r="T85" s="469">
        <f t="shared" si="134"/>
        <v>0</v>
      </c>
      <c r="U85" s="471">
        <f t="shared" si="134"/>
        <v>0</v>
      </c>
      <c r="V85" s="469">
        <f t="shared" si="134"/>
        <v>0</v>
      </c>
      <c r="W85" s="392">
        <f t="shared" si="134"/>
        <v>0</v>
      </c>
      <c r="X85" s="389">
        <f t="shared" si="134"/>
        <v>0</v>
      </c>
      <c r="Y85" s="390">
        <f t="shared" si="134"/>
        <v>0</v>
      </c>
      <c r="Z85" s="469">
        <f t="shared" si="134"/>
        <v>0</v>
      </c>
      <c r="AA85" s="471">
        <f t="shared" si="134"/>
        <v>0</v>
      </c>
      <c r="AB85" s="469">
        <f t="shared" si="134"/>
        <v>0</v>
      </c>
      <c r="AC85" s="392">
        <f t="shared" si="134"/>
        <v>0</v>
      </c>
      <c r="AD85" s="389">
        <f t="shared" si="134"/>
        <v>0</v>
      </c>
      <c r="AE85" s="390">
        <f t="shared" si="134"/>
        <v>0</v>
      </c>
      <c r="AF85" s="469">
        <f t="shared" si="134"/>
        <v>0</v>
      </c>
      <c r="AG85" s="471">
        <f t="shared" si="134"/>
        <v>0</v>
      </c>
      <c r="AH85" s="469">
        <f t="shared" si="134"/>
        <v>0</v>
      </c>
      <c r="AI85" s="392">
        <f t="shared" si="134"/>
        <v>0</v>
      </c>
      <c r="AJ85" s="389">
        <f t="shared" si="134"/>
        <v>0</v>
      </c>
      <c r="AK85" s="390">
        <f t="shared" si="134"/>
        <v>0</v>
      </c>
      <c r="AL85" s="469">
        <f t="shared" si="134"/>
        <v>0</v>
      </c>
      <c r="AM85" s="471">
        <f t="shared" si="134"/>
        <v>0</v>
      </c>
      <c r="AN85" s="469">
        <f t="shared" si="134"/>
        <v>0</v>
      </c>
      <c r="AO85" s="392">
        <f t="shared" si="134"/>
        <v>0</v>
      </c>
      <c r="AP85" s="389">
        <f t="shared" si="134"/>
        <v>0</v>
      </c>
      <c r="AQ85" s="396">
        <f t="shared" si="135"/>
        <v>0</v>
      </c>
      <c r="AR85" s="475">
        <f t="shared" si="136"/>
        <v>0</v>
      </c>
      <c r="AS85" s="393">
        <f t="shared" si="137"/>
        <v>0</v>
      </c>
      <c r="AT85" s="395">
        <f t="shared" si="138"/>
        <v>0</v>
      </c>
      <c r="AU85" s="393">
        <f t="shared" si="139"/>
        <v>0</v>
      </c>
      <c r="AV85" s="475">
        <f t="shared" si="140"/>
        <v>0</v>
      </c>
      <c r="AW85" s="715"/>
      <c r="AX85" s="717"/>
      <c r="BA85" s="535">
        <f>AR84/BB85</f>
        <v>0</v>
      </c>
      <c r="BB85" s="559">
        <f>BD85/10^6</f>
        <v>1.4619150000000001</v>
      </c>
      <c r="BC85" s="536"/>
      <c r="BD85" s="536">
        <f>BD11+BD19</f>
        <v>1461915</v>
      </c>
    </row>
    <row r="86" spans="1:56" ht="17.25" customHeight="1">
      <c r="A86" s="680"/>
      <c r="B86" s="692" t="s">
        <v>230</v>
      </c>
      <c r="C86" s="686" t="s">
        <v>86</v>
      </c>
      <c r="D86" s="687"/>
      <c r="E86" s="310">
        <f t="shared" ref="E86:AP87" si="143">E16+E24+E34+E42</f>
        <v>0</v>
      </c>
      <c r="F86" s="299">
        <f t="shared" si="143"/>
        <v>0</v>
      </c>
      <c r="G86" s="326">
        <f t="shared" si="143"/>
        <v>0</v>
      </c>
      <c r="H86" s="102">
        <f t="shared" si="143"/>
        <v>0</v>
      </c>
      <c r="I86" s="259">
        <f t="shared" si="143"/>
        <v>0</v>
      </c>
      <c r="J86" s="102">
        <f t="shared" si="143"/>
        <v>0</v>
      </c>
      <c r="K86" s="310">
        <f t="shared" si="143"/>
        <v>0</v>
      </c>
      <c r="L86" s="299">
        <f t="shared" si="143"/>
        <v>0</v>
      </c>
      <c r="M86" s="326">
        <f t="shared" si="143"/>
        <v>0</v>
      </c>
      <c r="N86" s="102">
        <f t="shared" si="143"/>
        <v>0</v>
      </c>
      <c r="O86" s="259">
        <f t="shared" si="143"/>
        <v>0</v>
      </c>
      <c r="P86" s="102">
        <f t="shared" si="143"/>
        <v>0</v>
      </c>
      <c r="Q86" s="310">
        <f t="shared" si="143"/>
        <v>0</v>
      </c>
      <c r="R86" s="299">
        <f t="shared" si="143"/>
        <v>0</v>
      </c>
      <c r="S86" s="326">
        <f t="shared" si="143"/>
        <v>0</v>
      </c>
      <c r="T86" s="102">
        <f t="shared" si="143"/>
        <v>0</v>
      </c>
      <c r="U86" s="259">
        <f t="shared" si="143"/>
        <v>0</v>
      </c>
      <c r="V86" s="102">
        <f t="shared" si="143"/>
        <v>0</v>
      </c>
      <c r="W86" s="310">
        <f t="shared" si="143"/>
        <v>44</v>
      </c>
      <c r="X86" s="299">
        <f t="shared" si="143"/>
        <v>0</v>
      </c>
      <c r="Y86" s="326">
        <f t="shared" si="143"/>
        <v>22</v>
      </c>
      <c r="Z86" s="102">
        <f t="shared" si="143"/>
        <v>0</v>
      </c>
      <c r="AA86" s="259">
        <f t="shared" si="143"/>
        <v>7</v>
      </c>
      <c r="AB86" s="102">
        <f t="shared" si="143"/>
        <v>0</v>
      </c>
      <c r="AC86" s="310">
        <f t="shared" si="143"/>
        <v>0</v>
      </c>
      <c r="AD86" s="299">
        <f t="shared" si="143"/>
        <v>0</v>
      </c>
      <c r="AE86" s="326">
        <f t="shared" si="143"/>
        <v>0</v>
      </c>
      <c r="AF86" s="102">
        <f t="shared" si="143"/>
        <v>0</v>
      </c>
      <c r="AG86" s="259">
        <f t="shared" si="143"/>
        <v>0</v>
      </c>
      <c r="AH86" s="102">
        <f t="shared" si="143"/>
        <v>0</v>
      </c>
      <c r="AI86" s="310">
        <f>AI16+AI24+AI34+AI42</f>
        <v>114</v>
      </c>
      <c r="AJ86" s="299">
        <f t="shared" si="143"/>
        <v>1</v>
      </c>
      <c r="AK86" s="326">
        <f t="shared" si="143"/>
        <v>48</v>
      </c>
      <c r="AL86" s="102">
        <f t="shared" si="143"/>
        <v>0</v>
      </c>
      <c r="AM86" s="259">
        <f t="shared" si="143"/>
        <v>70</v>
      </c>
      <c r="AN86" s="102">
        <f t="shared" si="143"/>
        <v>1</v>
      </c>
      <c r="AO86" s="310">
        <f t="shared" si="143"/>
        <v>1</v>
      </c>
      <c r="AP86" s="299">
        <f t="shared" si="143"/>
        <v>1</v>
      </c>
      <c r="AQ86" s="250">
        <f t="shared" ref="AQ86:AQ99" si="144">(E86+K86+Q86+W86+AC86+AI86+AO86)</f>
        <v>159</v>
      </c>
      <c r="AR86" s="479">
        <f t="shared" ref="AR86:AR99" si="145">(F86+L86+R86+X86+AD86+AJ86+AP86)</f>
        <v>2</v>
      </c>
      <c r="AS86" s="316">
        <f t="shared" ref="AS86:AS99" si="146">(G86+M86+S86+Y86+AE86+AK86)</f>
        <v>70</v>
      </c>
      <c r="AT86" s="480">
        <f t="shared" ref="AT86:AT99" si="147">(H86+N86+T86+Z86+AF86+AL86)</f>
        <v>0</v>
      </c>
      <c r="AU86" s="316">
        <f t="shared" ref="AU86:AU99" si="148">(I86+O86+U86+AA86+AG86+AM86)</f>
        <v>77</v>
      </c>
      <c r="AV86" s="479">
        <f t="shared" ref="AV86:AV99" si="149">(J86+P86+V86+AB86+AH86+AN86)</f>
        <v>1</v>
      </c>
      <c r="AW86" s="715">
        <v>0.62</v>
      </c>
      <c r="AX86" s="717">
        <v>0.04</v>
      </c>
      <c r="BA86" s="535">
        <f t="shared" ref="BA86" si="150">AQ86/BB86</f>
        <v>0.62219047737709166</v>
      </c>
      <c r="BB86" s="559">
        <f t="shared" ref="BB86" si="151">BC86/10^6</f>
        <v>255.54875200000001</v>
      </c>
      <c r="BC86" s="536">
        <f t="shared" ref="BC86" si="152">SUM(BD86:BD87)</f>
        <v>255548752</v>
      </c>
      <c r="BD86" s="536">
        <f>BD16+BD24+BD34+BD42</f>
        <v>208805093</v>
      </c>
    </row>
    <row r="87" spans="1:56" ht="17.25" customHeight="1">
      <c r="A87" s="680"/>
      <c r="B87" s="691"/>
      <c r="C87" s="695"/>
      <c r="D87" s="687"/>
      <c r="E87" s="392">
        <f t="shared" si="143"/>
        <v>0</v>
      </c>
      <c r="F87" s="389">
        <f t="shared" si="143"/>
        <v>0</v>
      </c>
      <c r="G87" s="390">
        <f t="shared" si="143"/>
        <v>0</v>
      </c>
      <c r="H87" s="469">
        <f t="shared" si="143"/>
        <v>0</v>
      </c>
      <c r="I87" s="471">
        <f t="shared" si="143"/>
        <v>0</v>
      </c>
      <c r="J87" s="469">
        <f t="shared" si="143"/>
        <v>0</v>
      </c>
      <c r="K87" s="392">
        <f t="shared" si="143"/>
        <v>0</v>
      </c>
      <c r="L87" s="389">
        <f t="shared" si="143"/>
        <v>0</v>
      </c>
      <c r="M87" s="390">
        <f t="shared" si="143"/>
        <v>0</v>
      </c>
      <c r="N87" s="469">
        <f t="shared" si="143"/>
        <v>0</v>
      </c>
      <c r="O87" s="471">
        <f t="shared" si="143"/>
        <v>0</v>
      </c>
      <c r="P87" s="469">
        <f t="shared" si="143"/>
        <v>0</v>
      </c>
      <c r="Q87" s="392">
        <f t="shared" si="143"/>
        <v>0</v>
      </c>
      <c r="R87" s="389">
        <f t="shared" si="143"/>
        <v>0</v>
      </c>
      <c r="S87" s="390">
        <f t="shared" si="143"/>
        <v>0</v>
      </c>
      <c r="T87" s="469">
        <f t="shared" si="143"/>
        <v>0</v>
      </c>
      <c r="U87" s="471">
        <f t="shared" si="143"/>
        <v>0</v>
      </c>
      <c r="V87" s="469">
        <f t="shared" si="143"/>
        <v>0</v>
      </c>
      <c r="W87" s="392">
        <f t="shared" si="143"/>
        <v>0</v>
      </c>
      <c r="X87" s="389">
        <f t="shared" si="143"/>
        <v>0</v>
      </c>
      <c r="Y87" s="390">
        <f t="shared" si="143"/>
        <v>0</v>
      </c>
      <c r="Z87" s="469">
        <f t="shared" si="143"/>
        <v>0</v>
      </c>
      <c r="AA87" s="471">
        <f t="shared" si="143"/>
        <v>0</v>
      </c>
      <c r="AB87" s="469">
        <f t="shared" si="143"/>
        <v>0</v>
      </c>
      <c r="AC87" s="392">
        <f t="shared" si="143"/>
        <v>0</v>
      </c>
      <c r="AD87" s="389">
        <f t="shared" si="143"/>
        <v>0</v>
      </c>
      <c r="AE87" s="390">
        <f t="shared" si="143"/>
        <v>0</v>
      </c>
      <c r="AF87" s="469">
        <f t="shared" si="143"/>
        <v>0</v>
      </c>
      <c r="AG87" s="471">
        <f t="shared" si="143"/>
        <v>0</v>
      </c>
      <c r="AH87" s="469">
        <f t="shared" si="143"/>
        <v>0</v>
      </c>
      <c r="AI87" s="392">
        <f>AI17+AI25+AI35+AI43</f>
        <v>3</v>
      </c>
      <c r="AJ87" s="389">
        <f t="shared" si="143"/>
        <v>1</v>
      </c>
      <c r="AK87" s="390">
        <f t="shared" si="143"/>
        <v>0</v>
      </c>
      <c r="AL87" s="469">
        <f t="shared" si="143"/>
        <v>0</v>
      </c>
      <c r="AM87" s="471">
        <f t="shared" si="143"/>
        <v>6</v>
      </c>
      <c r="AN87" s="469">
        <f t="shared" si="143"/>
        <v>1</v>
      </c>
      <c r="AO87" s="392">
        <f t="shared" si="143"/>
        <v>0</v>
      </c>
      <c r="AP87" s="389">
        <f t="shared" si="143"/>
        <v>0</v>
      </c>
      <c r="AQ87" s="396">
        <f t="shared" si="144"/>
        <v>3</v>
      </c>
      <c r="AR87" s="475">
        <f t="shared" si="145"/>
        <v>1</v>
      </c>
      <c r="AS87" s="393">
        <f t="shared" si="146"/>
        <v>0</v>
      </c>
      <c r="AT87" s="395">
        <f t="shared" si="147"/>
        <v>0</v>
      </c>
      <c r="AU87" s="393">
        <f t="shared" si="148"/>
        <v>6</v>
      </c>
      <c r="AV87" s="475">
        <f t="shared" si="149"/>
        <v>1</v>
      </c>
      <c r="AW87" s="715"/>
      <c r="AX87" s="717"/>
      <c r="BA87" s="535">
        <f>AR86/BB87</f>
        <v>4.2786552075437655E-2</v>
      </c>
      <c r="BB87" s="559">
        <f>BD87/10^6</f>
        <v>46.743659000000001</v>
      </c>
      <c r="BC87" s="536"/>
      <c r="BD87" s="536">
        <f>BD17+BD25+BD35+BD43</f>
        <v>46743659</v>
      </c>
    </row>
    <row r="88" spans="1:56" ht="17.25" customHeight="1">
      <c r="A88" s="680"/>
      <c r="B88" s="692" t="s">
        <v>231</v>
      </c>
      <c r="C88" s="686" t="s">
        <v>87</v>
      </c>
      <c r="D88" s="687"/>
      <c r="E88" s="310">
        <f t="shared" ref="E88:AP89" si="153">E26+E36+E44+E52</f>
        <v>0</v>
      </c>
      <c r="F88" s="299">
        <f t="shared" si="153"/>
        <v>0</v>
      </c>
      <c r="G88" s="326">
        <f t="shared" si="153"/>
        <v>0</v>
      </c>
      <c r="H88" s="102">
        <f t="shared" si="153"/>
        <v>0</v>
      </c>
      <c r="I88" s="259">
        <f t="shared" si="153"/>
        <v>0</v>
      </c>
      <c r="J88" s="102">
        <f t="shared" si="153"/>
        <v>0</v>
      </c>
      <c r="K88" s="310">
        <f t="shared" si="153"/>
        <v>1</v>
      </c>
      <c r="L88" s="299">
        <f t="shared" si="153"/>
        <v>0</v>
      </c>
      <c r="M88" s="326">
        <f t="shared" si="153"/>
        <v>1</v>
      </c>
      <c r="N88" s="102">
        <f t="shared" si="153"/>
        <v>0</v>
      </c>
      <c r="O88" s="259">
        <f t="shared" si="153"/>
        <v>0</v>
      </c>
      <c r="P88" s="102">
        <f t="shared" si="153"/>
        <v>0</v>
      </c>
      <c r="Q88" s="310">
        <f t="shared" si="153"/>
        <v>0</v>
      </c>
      <c r="R88" s="299">
        <f t="shared" si="153"/>
        <v>0</v>
      </c>
      <c r="S88" s="326">
        <f t="shared" si="153"/>
        <v>0</v>
      </c>
      <c r="T88" s="102">
        <f t="shared" si="153"/>
        <v>0</v>
      </c>
      <c r="U88" s="259">
        <f t="shared" si="153"/>
        <v>0</v>
      </c>
      <c r="V88" s="102">
        <f t="shared" si="153"/>
        <v>0</v>
      </c>
      <c r="W88" s="310">
        <f t="shared" si="153"/>
        <v>13</v>
      </c>
      <c r="X88" s="299">
        <f t="shared" si="153"/>
        <v>0</v>
      </c>
      <c r="Y88" s="326">
        <f t="shared" si="153"/>
        <v>12</v>
      </c>
      <c r="Z88" s="102">
        <f t="shared" si="153"/>
        <v>0</v>
      </c>
      <c r="AA88" s="259">
        <f t="shared" si="153"/>
        <v>1</v>
      </c>
      <c r="AB88" s="102">
        <f t="shared" si="153"/>
        <v>0</v>
      </c>
      <c r="AC88" s="310">
        <f t="shared" si="153"/>
        <v>0</v>
      </c>
      <c r="AD88" s="299">
        <f t="shared" si="153"/>
        <v>0</v>
      </c>
      <c r="AE88" s="326">
        <f t="shared" si="153"/>
        <v>0</v>
      </c>
      <c r="AF88" s="102">
        <f t="shared" si="153"/>
        <v>0</v>
      </c>
      <c r="AG88" s="259">
        <f t="shared" si="153"/>
        <v>0</v>
      </c>
      <c r="AH88" s="102">
        <f t="shared" si="153"/>
        <v>0</v>
      </c>
      <c r="AI88" s="310">
        <f t="shared" si="153"/>
        <v>18</v>
      </c>
      <c r="AJ88" s="299">
        <f t="shared" si="153"/>
        <v>2</v>
      </c>
      <c r="AK88" s="326">
        <f t="shared" si="153"/>
        <v>11</v>
      </c>
      <c r="AL88" s="102">
        <f t="shared" si="153"/>
        <v>0</v>
      </c>
      <c r="AM88" s="259">
        <f t="shared" si="153"/>
        <v>8</v>
      </c>
      <c r="AN88" s="102">
        <f t="shared" si="153"/>
        <v>2</v>
      </c>
      <c r="AO88" s="310">
        <f t="shared" si="153"/>
        <v>0</v>
      </c>
      <c r="AP88" s="299">
        <f t="shared" si="153"/>
        <v>0</v>
      </c>
      <c r="AQ88" s="250">
        <f t="shared" ref="AQ88:AQ97" si="154">(E88+K88+Q88+W88+AC88+AI88+AO88)</f>
        <v>32</v>
      </c>
      <c r="AR88" s="479">
        <f t="shared" ref="AR88:AR97" si="155">(F88+L88+R88+X88+AD88+AJ88+AP88)</f>
        <v>2</v>
      </c>
      <c r="AS88" s="316">
        <f t="shared" ref="AS88:AS97" si="156">(G88+M88+S88+Y88+AE88+AK88)</f>
        <v>24</v>
      </c>
      <c r="AT88" s="480">
        <f t="shared" ref="AT88:AT97" si="157">(H88+N88+T88+Z88+AF88+AL88)</f>
        <v>0</v>
      </c>
      <c r="AU88" s="316">
        <f t="shared" ref="AU88:AU97" si="158">(I88+O88+U88+AA88+AG88+AM88)</f>
        <v>9</v>
      </c>
      <c r="AV88" s="479">
        <f t="shared" ref="AV88:AV97" si="159">(J88+P88+V88+AB88+AH88+AN88)</f>
        <v>2</v>
      </c>
      <c r="AW88" s="715">
        <v>0.28999999999999998</v>
      </c>
      <c r="AX88" s="717">
        <v>0.03</v>
      </c>
      <c r="BA88" s="535">
        <f t="shared" ref="BA88" si="160">AQ88/BB88</f>
        <v>0.28936454975188031</v>
      </c>
      <c r="BB88" s="559">
        <f t="shared" ref="BB88" si="161">BC88/10^6</f>
        <v>110.587147</v>
      </c>
      <c r="BC88" s="536">
        <f t="shared" ref="BC88" si="162">SUM(BD88:BD89)</f>
        <v>110587147</v>
      </c>
      <c r="BD88" s="536">
        <f>BD26+BD36+BD44+BD52</f>
        <v>46682838</v>
      </c>
    </row>
    <row r="89" spans="1:56" ht="17.25" customHeight="1">
      <c r="A89" s="680"/>
      <c r="B89" s="691"/>
      <c r="C89" s="695"/>
      <c r="D89" s="687"/>
      <c r="E89" s="392">
        <f t="shared" si="153"/>
        <v>0</v>
      </c>
      <c r="F89" s="389">
        <f t="shared" si="153"/>
        <v>0</v>
      </c>
      <c r="G89" s="390">
        <f t="shared" si="153"/>
        <v>0</v>
      </c>
      <c r="H89" s="469">
        <f t="shared" si="153"/>
        <v>0</v>
      </c>
      <c r="I89" s="471">
        <f t="shared" si="153"/>
        <v>0</v>
      </c>
      <c r="J89" s="469">
        <f t="shared" si="153"/>
        <v>0</v>
      </c>
      <c r="K89" s="392">
        <f t="shared" si="153"/>
        <v>0</v>
      </c>
      <c r="L89" s="389">
        <f t="shared" si="153"/>
        <v>0</v>
      </c>
      <c r="M89" s="390">
        <f t="shared" si="153"/>
        <v>0</v>
      </c>
      <c r="N89" s="469">
        <f t="shared" si="153"/>
        <v>0</v>
      </c>
      <c r="O89" s="471">
        <f t="shared" si="153"/>
        <v>0</v>
      </c>
      <c r="P89" s="469">
        <f t="shared" si="153"/>
        <v>0</v>
      </c>
      <c r="Q89" s="392">
        <f t="shared" si="153"/>
        <v>0</v>
      </c>
      <c r="R89" s="389">
        <f t="shared" si="153"/>
        <v>0</v>
      </c>
      <c r="S89" s="390">
        <f t="shared" si="153"/>
        <v>0</v>
      </c>
      <c r="T89" s="469">
        <f t="shared" si="153"/>
        <v>0</v>
      </c>
      <c r="U89" s="471">
        <f t="shared" si="153"/>
        <v>0</v>
      </c>
      <c r="V89" s="469">
        <f t="shared" si="153"/>
        <v>0</v>
      </c>
      <c r="W89" s="392">
        <f t="shared" si="153"/>
        <v>0</v>
      </c>
      <c r="X89" s="389">
        <f t="shared" si="153"/>
        <v>0</v>
      </c>
      <c r="Y89" s="390">
        <f t="shared" si="153"/>
        <v>0</v>
      </c>
      <c r="Z89" s="469">
        <f t="shared" si="153"/>
        <v>0</v>
      </c>
      <c r="AA89" s="471">
        <f t="shared" si="153"/>
        <v>0</v>
      </c>
      <c r="AB89" s="469">
        <f t="shared" si="153"/>
        <v>0</v>
      </c>
      <c r="AC89" s="392">
        <f t="shared" si="153"/>
        <v>0</v>
      </c>
      <c r="AD89" s="389">
        <f t="shared" si="153"/>
        <v>0</v>
      </c>
      <c r="AE89" s="390">
        <f t="shared" si="153"/>
        <v>0</v>
      </c>
      <c r="AF89" s="469">
        <f t="shared" si="153"/>
        <v>0</v>
      </c>
      <c r="AG89" s="471">
        <f t="shared" si="153"/>
        <v>0</v>
      </c>
      <c r="AH89" s="469">
        <f t="shared" si="153"/>
        <v>0</v>
      </c>
      <c r="AI89" s="392">
        <f t="shared" si="153"/>
        <v>0</v>
      </c>
      <c r="AJ89" s="389">
        <f t="shared" si="153"/>
        <v>0</v>
      </c>
      <c r="AK89" s="390">
        <f t="shared" si="153"/>
        <v>0</v>
      </c>
      <c r="AL89" s="469">
        <f t="shared" si="153"/>
        <v>0</v>
      </c>
      <c r="AM89" s="471">
        <f t="shared" si="153"/>
        <v>0</v>
      </c>
      <c r="AN89" s="469">
        <f t="shared" si="153"/>
        <v>0</v>
      </c>
      <c r="AO89" s="392">
        <f t="shared" si="153"/>
        <v>0</v>
      </c>
      <c r="AP89" s="389">
        <f t="shared" si="153"/>
        <v>0</v>
      </c>
      <c r="AQ89" s="396">
        <f t="shared" si="154"/>
        <v>0</v>
      </c>
      <c r="AR89" s="475">
        <f t="shared" si="155"/>
        <v>0</v>
      </c>
      <c r="AS89" s="393">
        <f t="shared" si="156"/>
        <v>0</v>
      </c>
      <c r="AT89" s="395">
        <f t="shared" si="157"/>
        <v>0</v>
      </c>
      <c r="AU89" s="393">
        <f t="shared" si="158"/>
        <v>0</v>
      </c>
      <c r="AV89" s="475">
        <f t="shared" si="159"/>
        <v>0</v>
      </c>
      <c r="AW89" s="715"/>
      <c r="AX89" s="717"/>
      <c r="BA89" s="535">
        <f>AR88/BB89</f>
        <v>3.1296794086295494E-2</v>
      </c>
      <c r="BB89" s="559">
        <f>BD89/10^6</f>
        <v>63.904308999999998</v>
      </c>
      <c r="BC89" s="536"/>
      <c r="BD89" s="536">
        <f>BD27+BD37+BD45+BD53</f>
        <v>63904309</v>
      </c>
    </row>
    <row r="90" spans="1:56" ht="17.25" customHeight="1">
      <c r="A90" s="680"/>
      <c r="B90" s="692" t="s">
        <v>232</v>
      </c>
      <c r="C90" s="686" t="s">
        <v>88</v>
      </c>
      <c r="D90" s="687"/>
      <c r="E90" s="310">
        <f t="shared" ref="E90:AP91" si="163">E28+E46+E54+E60+E76</f>
        <v>0</v>
      </c>
      <c r="F90" s="299">
        <f t="shared" si="163"/>
        <v>0</v>
      </c>
      <c r="G90" s="326">
        <f t="shared" si="163"/>
        <v>0</v>
      </c>
      <c r="H90" s="102">
        <f t="shared" si="163"/>
        <v>0</v>
      </c>
      <c r="I90" s="259">
        <f t="shared" si="163"/>
        <v>0</v>
      </c>
      <c r="J90" s="102">
        <f t="shared" si="163"/>
        <v>0</v>
      </c>
      <c r="K90" s="310">
        <f t="shared" si="163"/>
        <v>0</v>
      </c>
      <c r="L90" s="299">
        <f t="shared" si="163"/>
        <v>0</v>
      </c>
      <c r="M90" s="326">
        <f t="shared" si="163"/>
        <v>0</v>
      </c>
      <c r="N90" s="102">
        <f t="shared" si="163"/>
        <v>0</v>
      </c>
      <c r="O90" s="259">
        <f t="shared" si="163"/>
        <v>0</v>
      </c>
      <c r="P90" s="102">
        <f t="shared" si="163"/>
        <v>0</v>
      </c>
      <c r="Q90" s="310">
        <f t="shared" si="163"/>
        <v>0</v>
      </c>
      <c r="R90" s="299">
        <f t="shared" si="163"/>
        <v>0</v>
      </c>
      <c r="S90" s="326">
        <f t="shared" si="163"/>
        <v>0</v>
      </c>
      <c r="T90" s="102">
        <f t="shared" si="163"/>
        <v>0</v>
      </c>
      <c r="U90" s="259">
        <f t="shared" si="163"/>
        <v>0</v>
      </c>
      <c r="V90" s="102">
        <f t="shared" si="163"/>
        <v>0</v>
      </c>
      <c r="W90" s="310">
        <f t="shared" si="163"/>
        <v>15</v>
      </c>
      <c r="X90" s="299">
        <f t="shared" si="163"/>
        <v>0</v>
      </c>
      <c r="Y90" s="326">
        <f t="shared" si="163"/>
        <v>9</v>
      </c>
      <c r="Z90" s="102">
        <f t="shared" si="163"/>
        <v>0</v>
      </c>
      <c r="AA90" s="259">
        <f t="shared" si="163"/>
        <v>3</v>
      </c>
      <c r="AB90" s="102">
        <f t="shared" si="163"/>
        <v>0</v>
      </c>
      <c r="AC90" s="310">
        <f t="shared" si="163"/>
        <v>0</v>
      </c>
      <c r="AD90" s="299">
        <f t="shared" si="163"/>
        <v>0</v>
      </c>
      <c r="AE90" s="326">
        <f t="shared" si="163"/>
        <v>0</v>
      </c>
      <c r="AF90" s="102">
        <f t="shared" si="163"/>
        <v>0</v>
      </c>
      <c r="AG90" s="259">
        <f t="shared" si="163"/>
        <v>0</v>
      </c>
      <c r="AH90" s="102">
        <f t="shared" si="163"/>
        <v>0</v>
      </c>
      <c r="AI90" s="310">
        <f t="shared" si="163"/>
        <v>42</v>
      </c>
      <c r="AJ90" s="299">
        <f t="shared" si="163"/>
        <v>2</v>
      </c>
      <c r="AK90" s="326">
        <f t="shared" si="163"/>
        <v>20</v>
      </c>
      <c r="AL90" s="102">
        <f t="shared" si="163"/>
        <v>2</v>
      </c>
      <c r="AM90" s="259">
        <f t="shared" si="163"/>
        <v>22</v>
      </c>
      <c r="AN90" s="102">
        <f t="shared" si="163"/>
        <v>0</v>
      </c>
      <c r="AO90" s="310">
        <f t="shared" si="163"/>
        <v>1</v>
      </c>
      <c r="AP90" s="299">
        <f t="shared" si="163"/>
        <v>0</v>
      </c>
      <c r="AQ90" s="250">
        <f t="shared" si="154"/>
        <v>58</v>
      </c>
      <c r="AR90" s="479">
        <f t="shared" si="155"/>
        <v>2</v>
      </c>
      <c r="AS90" s="316">
        <f t="shared" si="156"/>
        <v>29</v>
      </c>
      <c r="AT90" s="480">
        <f t="shared" si="157"/>
        <v>2</v>
      </c>
      <c r="AU90" s="316">
        <f t="shared" si="158"/>
        <v>25</v>
      </c>
      <c r="AV90" s="479">
        <f t="shared" si="159"/>
        <v>0</v>
      </c>
      <c r="AW90" s="715">
        <v>0.32</v>
      </c>
      <c r="AX90" s="717">
        <v>0.04</v>
      </c>
      <c r="BA90" s="535">
        <f t="shared" ref="BA90" si="164">AQ90/BB90</f>
        <v>0.31616415638313627</v>
      </c>
      <c r="BB90" s="559">
        <f t="shared" ref="BB90" si="165">BC90/10^6</f>
        <v>183.44900530000001</v>
      </c>
      <c r="BC90" s="536">
        <f t="shared" ref="BC90" si="166">SUM(BD90:BD91)</f>
        <v>183449005.30000001</v>
      </c>
      <c r="BD90" s="536">
        <f>BD28+BD46+BD54+BD60+BD76</f>
        <v>137146959.90000001</v>
      </c>
    </row>
    <row r="91" spans="1:56" ht="17.25" customHeight="1">
      <c r="A91" s="680"/>
      <c r="B91" s="691"/>
      <c r="C91" s="695"/>
      <c r="D91" s="687"/>
      <c r="E91" s="392">
        <f t="shared" si="163"/>
        <v>0</v>
      </c>
      <c r="F91" s="389">
        <f t="shared" si="163"/>
        <v>0</v>
      </c>
      <c r="G91" s="390">
        <f t="shared" si="163"/>
        <v>0</v>
      </c>
      <c r="H91" s="469">
        <f t="shared" si="163"/>
        <v>0</v>
      </c>
      <c r="I91" s="471">
        <f t="shared" si="163"/>
        <v>0</v>
      </c>
      <c r="J91" s="469">
        <f t="shared" si="163"/>
        <v>0</v>
      </c>
      <c r="K91" s="392">
        <f t="shared" si="163"/>
        <v>0</v>
      </c>
      <c r="L91" s="389">
        <f t="shared" si="163"/>
        <v>0</v>
      </c>
      <c r="M91" s="390">
        <f t="shared" si="163"/>
        <v>0</v>
      </c>
      <c r="N91" s="469">
        <f t="shared" si="163"/>
        <v>0</v>
      </c>
      <c r="O91" s="471">
        <f t="shared" si="163"/>
        <v>0</v>
      </c>
      <c r="P91" s="469">
        <f t="shared" si="163"/>
        <v>0</v>
      </c>
      <c r="Q91" s="392">
        <f t="shared" si="163"/>
        <v>0</v>
      </c>
      <c r="R91" s="389">
        <f t="shared" si="163"/>
        <v>0</v>
      </c>
      <c r="S91" s="390">
        <f t="shared" si="163"/>
        <v>0</v>
      </c>
      <c r="T91" s="469">
        <f t="shared" si="163"/>
        <v>0</v>
      </c>
      <c r="U91" s="471">
        <f t="shared" si="163"/>
        <v>0</v>
      </c>
      <c r="V91" s="469">
        <f t="shared" si="163"/>
        <v>0</v>
      </c>
      <c r="W91" s="392">
        <f t="shared" si="163"/>
        <v>1</v>
      </c>
      <c r="X91" s="389">
        <f t="shared" si="163"/>
        <v>0</v>
      </c>
      <c r="Y91" s="390">
        <f t="shared" si="163"/>
        <v>0</v>
      </c>
      <c r="Z91" s="469">
        <f t="shared" si="163"/>
        <v>0</v>
      </c>
      <c r="AA91" s="471">
        <f t="shared" si="163"/>
        <v>1</v>
      </c>
      <c r="AB91" s="469">
        <f t="shared" si="163"/>
        <v>0</v>
      </c>
      <c r="AC91" s="392">
        <f t="shared" si="163"/>
        <v>0</v>
      </c>
      <c r="AD91" s="389">
        <f t="shared" si="163"/>
        <v>0</v>
      </c>
      <c r="AE91" s="390">
        <f t="shared" si="163"/>
        <v>0</v>
      </c>
      <c r="AF91" s="469">
        <f t="shared" si="163"/>
        <v>0</v>
      </c>
      <c r="AG91" s="471">
        <f t="shared" si="163"/>
        <v>0</v>
      </c>
      <c r="AH91" s="469">
        <f t="shared" si="163"/>
        <v>0</v>
      </c>
      <c r="AI91" s="392">
        <f t="shared" si="163"/>
        <v>0</v>
      </c>
      <c r="AJ91" s="389">
        <f t="shared" si="163"/>
        <v>0</v>
      </c>
      <c r="AK91" s="390">
        <f t="shared" si="163"/>
        <v>0</v>
      </c>
      <c r="AL91" s="469">
        <f t="shared" si="163"/>
        <v>0</v>
      </c>
      <c r="AM91" s="471">
        <f t="shared" si="163"/>
        <v>0</v>
      </c>
      <c r="AN91" s="469">
        <f t="shared" si="163"/>
        <v>0</v>
      </c>
      <c r="AO91" s="392">
        <f t="shared" si="163"/>
        <v>0</v>
      </c>
      <c r="AP91" s="389">
        <f t="shared" si="163"/>
        <v>0</v>
      </c>
      <c r="AQ91" s="396">
        <f t="shared" si="154"/>
        <v>1</v>
      </c>
      <c r="AR91" s="475">
        <f t="shared" si="155"/>
        <v>0</v>
      </c>
      <c r="AS91" s="393">
        <f t="shared" si="156"/>
        <v>0</v>
      </c>
      <c r="AT91" s="395">
        <f t="shared" si="157"/>
        <v>0</v>
      </c>
      <c r="AU91" s="393">
        <f t="shared" si="158"/>
        <v>1</v>
      </c>
      <c r="AV91" s="475">
        <f t="shared" si="159"/>
        <v>0</v>
      </c>
      <c r="AW91" s="715"/>
      <c r="AX91" s="717"/>
      <c r="BA91" s="535">
        <f>AR90/BB91</f>
        <v>4.3194636062449207E-2</v>
      </c>
      <c r="BB91" s="559">
        <f>BD91/10^6</f>
        <v>46.30204539999999</v>
      </c>
      <c r="BC91" s="536"/>
      <c r="BD91" s="536">
        <f>BD29+BD47+BD55+BD61+BD77</f>
        <v>46302045.399999991</v>
      </c>
    </row>
    <row r="92" spans="1:56" ht="17.25" customHeight="1">
      <c r="A92" s="680"/>
      <c r="B92" s="692">
        <v>1</v>
      </c>
      <c r="C92" s="686" t="s">
        <v>179</v>
      </c>
      <c r="D92" s="687"/>
      <c r="E92" s="310">
        <f t="shared" ref="E92:AP93" si="167">E70</f>
        <v>0</v>
      </c>
      <c r="F92" s="299">
        <f t="shared" si="167"/>
        <v>0</v>
      </c>
      <c r="G92" s="326">
        <f t="shared" si="167"/>
        <v>0</v>
      </c>
      <c r="H92" s="102">
        <f t="shared" si="167"/>
        <v>0</v>
      </c>
      <c r="I92" s="259">
        <f t="shared" si="167"/>
        <v>0</v>
      </c>
      <c r="J92" s="102">
        <f t="shared" si="167"/>
        <v>0</v>
      </c>
      <c r="K92" s="310">
        <f t="shared" si="167"/>
        <v>0</v>
      </c>
      <c r="L92" s="299">
        <f t="shared" si="167"/>
        <v>0</v>
      </c>
      <c r="M92" s="326">
        <f t="shared" si="167"/>
        <v>0</v>
      </c>
      <c r="N92" s="102">
        <f t="shared" si="167"/>
        <v>0</v>
      </c>
      <c r="O92" s="259">
        <f t="shared" si="167"/>
        <v>0</v>
      </c>
      <c r="P92" s="102">
        <f t="shared" si="167"/>
        <v>0</v>
      </c>
      <c r="Q92" s="310">
        <f t="shared" si="167"/>
        <v>0</v>
      </c>
      <c r="R92" s="299">
        <f t="shared" si="167"/>
        <v>0</v>
      </c>
      <c r="S92" s="326">
        <f t="shared" si="167"/>
        <v>0</v>
      </c>
      <c r="T92" s="102">
        <f t="shared" si="167"/>
        <v>0</v>
      </c>
      <c r="U92" s="259">
        <f t="shared" si="167"/>
        <v>0</v>
      </c>
      <c r="V92" s="102">
        <f t="shared" si="167"/>
        <v>0</v>
      </c>
      <c r="W92" s="310">
        <f t="shared" si="167"/>
        <v>10</v>
      </c>
      <c r="X92" s="299">
        <f t="shared" si="167"/>
        <v>0</v>
      </c>
      <c r="Y92" s="326">
        <f t="shared" si="167"/>
        <v>6</v>
      </c>
      <c r="Z92" s="102">
        <f t="shared" si="167"/>
        <v>0</v>
      </c>
      <c r="AA92" s="259">
        <f t="shared" si="167"/>
        <v>1</v>
      </c>
      <c r="AB92" s="102">
        <f t="shared" si="167"/>
        <v>0</v>
      </c>
      <c r="AC92" s="310">
        <f t="shared" si="167"/>
        <v>0</v>
      </c>
      <c r="AD92" s="299">
        <f t="shared" si="167"/>
        <v>0</v>
      </c>
      <c r="AE92" s="326">
        <f t="shared" si="167"/>
        <v>0</v>
      </c>
      <c r="AF92" s="102">
        <f t="shared" si="167"/>
        <v>0</v>
      </c>
      <c r="AG92" s="259">
        <f t="shared" si="167"/>
        <v>0</v>
      </c>
      <c r="AH92" s="102">
        <f t="shared" si="167"/>
        <v>0</v>
      </c>
      <c r="AI92" s="310">
        <f t="shared" si="167"/>
        <v>3</v>
      </c>
      <c r="AJ92" s="299">
        <f t="shared" si="167"/>
        <v>0</v>
      </c>
      <c r="AK92" s="326">
        <f t="shared" si="167"/>
        <v>3</v>
      </c>
      <c r="AL92" s="102">
        <f t="shared" si="167"/>
        <v>0</v>
      </c>
      <c r="AM92" s="259">
        <f t="shared" si="167"/>
        <v>0</v>
      </c>
      <c r="AN92" s="102">
        <f t="shared" si="167"/>
        <v>0</v>
      </c>
      <c r="AO92" s="310">
        <f t="shared" si="167"/>
        <v>0</v>
      </c>
      <c r="AP92" s="299">
        <f t="shared" si="167"/>
        <v>0</v>
      </c>
      <c r="AQ92" s="250">
        <f t="shared" si="154"/>
        <v>13</v>
      </c>
      <c r="AR92" s="479">
        <f t="shared" si="155"/>
        <v>0</v>
      </c>
      <c r="AS92" s="316">
        <f t="shared" si="156"/>
        <v>9</v>
      </c>
      <c r="AT92" s="480">
        <f t="shared" si="157"/>
        <v>0</v>
      </c>
      <c r="AU92" s="316">
        <f t="shared" si="158"/>
        <v>1</v>
      </c>
      <c r="AV92" s="479">
        <f t="shared" si="159"/>
        <v>0</v>
      </c>
      <c r="AW92" s="715">
        <v>0.68</v>
      </c>
      <c r="AX92" s="717"/>
      <c r="BA92" s="535">
        <f>AQ92/BB92</f>
        <v>0.68168595619433614</v>
      </c>
      <c r="BB92" s="559">
        <f t="shared" ref="BB92" si="168">BC92/10^6</f>
        <v>19.070364999999999</v>
      </c>
      <c r="BC92" s="536">
        <f t="shared" ref="BC92" si="169">SUM(BD92:BD93)</f>
        <v>19070365</v>
      </c>
      <c r="BD92" s="536">
        <f>BD70</f>
        <v>19070365</v>
      </c>
    </row>
    <row r="93" spans="1:56" ht="17.25" customHeight="1">
      <c r="A93" s="680"/>
      <c r="B93" s="691"/>
      <c r="C93" s="695"/>
      <c r="D93" s="687"/>
      <c r="E93" s="392">
        <f>E71</f>
        <v>0</v>
      </c>
      <c r="F93" s="389">
        <f>F71</f>
        <v>0</v>
      </c>
      <c r="G93" s="390">
        <f t="shared" si="167"/>
        <v>0</v>
      </c>
      <c r="H93" s="469">
        <f t="shared" si="167"/>
        <v>0</v>
      </c>
      <c r="I93" s="471">
        <f t="shared" si="167"/>
        <v>0</v>
      </c>
      <c r="J93" s="469">
        <f t="shared" si="167"/>
        <v>0</v>
      </c>
      <c r="K93" s="392">
        <f t="shared" si="167"/>
        <v>0</v>
      </c>
      <c r="L93" s="389">
        <f t="shared" si="167"/>
        <v>0</v>
      </c>
      <c r="M93" s="390">
        <f t="shared" si="167"/>
        <v>0</v>
      </c>
      <c r="N93" s="469">
        <f t="shared" si="167"/>
        <v>0</v>
      </c>
      <c r="O93" s="471">
        <f t="shared" si="167"/>
        <v>0</v>
      </c>
      <c r="P93" s="469">
        <f t="shared" si="167"/>
        <v>0</v>
      </c>
      <c r="Q93" s="392">
        <f t="shared" si="167"/>
        <v>0</v>
      </c>
      <c r="R93" s="389">
        <f t="shared" si="167"/>
        <v>0</v>
      </c>
      <c r="S93" s="390">
        <f t="shared" si="167"/>
        <v>0</v>
      </c>
      <c r="T93" s="469">
        <f t="shared" si="167"/>
        <v>0</v>
      </c>
      <c r="U93" s="471">
        <f t="shared" si="167"/>
        <v>0</v>
      </c>
      <c r="V93" s="469">
        <f t="shared" si="167"/>
        <v>0</v>
      </c>
      <c r="W93" s="392">
        <f t="shared" si="167"/>
        <v>0</v>
      </c>
      <c r="X93" s="389">
        <f t="shared" si="167"/>
        <v>0</v>
      </c>
      <c r="Y93" s="390">
        <f t="shared" si="167"/>
        <v>0</v>
      </c>
      <c r="Z93" s="469">
        <f t="shared" si="167"/>
        <v>0</v>
      </c>
      <c r="AA93" s="471">
        <f t="shared" si="167"/>
        <v>0</v>
      </c>
      <c r="AB93" s="469">
        <f t="shared" si="167"/>
        <v>0</v>
      </c>
      <c r="AC93" s="392">
        <f t="shared" si="167"/>
        <v>0</v>
      </c>
      <c r="AD93" s="389">
        <f t="shared" si="167"/>
        <v>0</v>
      </c>
      <c r="AE93" s="390">
        <f t="shared" si="167"/>
        <v>0</v>
      </c>
      <c r="AF93" s="469">
        <f t="shared" si="167"/>
        <v>0</v>
      </c>
      <c r="AG93" s="471">
        <f t="shared" si="167"/>
        <v>0</v>
      </c>
      <c r="AH93" s="469">
        <f t="shared" si="167"/>
        <v>0</v>
      </c>
      <c r="AI93" s="392">
        <f t="shared" si="167"/>
        <v>0</v>
      </c>
      <c r="AJ93" s="389">
        <f t="shared" si="167"/>
        <v>0</v>
      </c>
      <c r="AK93" s="390">
        <f t="shared" si="167"/>
        <v>0</v>
      </c>
      <c r="AL93" s="469">
        <f t="shared" si="167"/>
        <v>0</v>
      </c>
      <c r="AM93" s="471">
        <f t="shared" si="167"/>
        <v>0</v>
      </c>
      <c r="AN93" s="469">
        <f t="shared" si="167"/>
        <v>0</v>
      </c>
      <c r="AO93" s="392">
        <f t="shared" si="167"/>
        <v>0</v>
      </c>
      <c r="AP93" s="389">
        <f t="shared" si="167"/>
        <v>0</v>
      </c>
      <c r="AQ93" s="396">
        <f t="shared" si="154"/>
        <v>0</v>
      </c>
      <c r="AR93" s="475">
        <f t="shared" si="155"/>
        <v>0</v>
      </c>
      <c r="AS93" s="393">
        <f t="shared" si="156"/>
        <v>0</v>
      </c>
      <c r="AT93" s="395">
        <f t="shared" si="157"/>
        <v>0</v>
      </c>
      <c r="AU93" s="393">
        <f t="shared" si="158"/>
        <v>0</v>
      </c>
      <c r="AV93" s="475">
        <f t="shared" si="159"/>
        <v>0</v>
      </c>
      <c r="AW93" s="715"/>
      <c r="AX93" s="717"/>
      <c r="BA93" s="535" t="e">
        <f>AR92/BB93</f>
        <v>#DIV/0!</v>
      </c>
      <c r="BB93" s="559">
        <f>BD93/10^6</f>
        <v>0</v>
      </c>
      <c r="BC93" s="536"/>
      <c r="BD93" s="536"/>
    </row>
    <row r="94" spans="1:56" ht="17.25" customHeight="1">
      <c r="A94" s="680"/>
      <c r="B94" s="692" t="s">
        <v>233</v>
      </c>
      <c r="C94" s="686" t="s">
        <v>180</v>
      </c>
      <c r="D94" s="687"/>
      <c r="E94" s="310">
        <f>E78</f>
        <v>0</v>
      </c>
      <c r="F94" s="299">
        <f>F78</f>
        <v>0</v>
      </c>
      <c r="G94" s="326">
        <f t="shared" ref="G94:AP95" si="170">G78</f>
        <v>0</v>
      </c>
      <c r="H94" s="102">
        <f t="shared" si="170"/>
        <v>0</v>
      </c>
      <c r="I94" s="259">
        <f t="shared" si="170"/>
        <v>0</v>
      </c>
      <c r="J94" s="102">
        <f t="shared" si="170"/>
        <v>0</v>
      </c>
      <c r="K94" s="310">
        <f t="shared" si="170"/>
        <v>0</v>
      </c>
      <c r="L94" s="299">
        <f t="shared" si="170"/>
        <v>0</v>
      </c>
      <c r="M94" s="326">
        <f t="shared" si="170"/>
        <v>0</v>
      </c>
      <c r="N94" s="102">
        <f t="shared" si="170"/>
        <v>0</v>
      </c>
      <c r="O94" s="259">
        <f t="shared" si="170"/>
        <v>0</v>
      </c>
      <c r="P94" s="102">
        <f t="shared" si="170"/>
        <v>0</v>
      </c>
      <c r="Q94" s="310">
        <f t="shared" si="170"/>
        <v>0</v>
      </c>
      <c r="R94" s="299">
        <f t="shared" si="170"/>
        <v>0</v>
      </c>
      <c r="S94" s="326">
        <f t="shared" si="170"/>
        <v>0</v>
      </c>
      <c r="T94" s="102">
        <f t="shared" si="170"/>
        <v>0</v>
      </c>
      <c r="U94" s="259">
        <f t="shared" si="170"/>
        <v>0</v>
      </c>
      <c r="V94" s="102">
        <f t="shared" si="170"/>
        <v>0</v>
      </c>
      <c r="W94" s="310">
        <f t="shared" si="170"/>
        <v>19</v>
      </c>
      <c r="X94" s="299">
        <f t="shared" si="170"/>
        <v>0</v>
      </c>
      <c r="Y94" s="326">
        <f t="shared" si="170"/>
        <v>4</v>
      </c>
      <c r="Z94" s="102">
        <f t="shared" si="170"/>
        <v>0</v>
      </c>
      <c r="AA94" s="259">
        <f t="shared" si="170"/>
        <v>4</v>
      </c>
      <c r="AB94" s="102">
        <f t="shared" si="170"/>
        <v>0</v>
      </c>
      <c r="AC94" s="310">
        <f t="shared" si="170"/>
        <v>0</v>
      </c>
      <c r="AD94" s="299">
        <f t="shared" si="170"/>
        <v>0</v>
      </c>
      <c r="AE94" s="326">
        <f t="shared" si="170"/>
        <v>0</v>
      </c>
      <c r="AF94" s="102">
        <f t="shared" si="170"/>
        <v>0</v>
      </c>
      <c r="AG94" s="259">
        <f t="shared" si="170"/>
        <v>0</v>
      </c>
      <c r="AH94" s="102">
        <f t="shared" si="170"/>
        <v>0</v>
      </c>
      <c r="AI94" s="310">
        <f t="shared" si="170"/>
        <v>11</v>
      </c>
      <c r="AJ94" s="299">
        <f t="shared" si="170"/>
        <v>0</v>
      </c>
      <c r="AK94" s="326">
        <f t="shared" si="170"/>
        <v>6</v>
      </c>
      <c r="AL94" s="102">
        <f t="shared" si="170"/>
        <v>0</v>
      </c>
      <c r="AM94" s="259">
        <f t="shared" si="170"/>
        <v>5</v>
      </c>
      <c r="AN94" s="102">
        <f t="shared" si="170"/>
        <v>0</v>
      </c>
      <c r="AO94" s="310">
        <f t="shared" si="170"/>
        <v>0</v>
      </c>
      <c r="AP94" s="299">
        <f t="shared" si="170"/>
        <v>0</v>
      </c>
      <c r="AQ94" s="250">
        <f t="shared" si="154"/>
        <v>30</v>
      </c>
      <c r="AR94" s="479">
        <f t="shared" si="155"/>
        <v>0</v>
      </c>
      <c r="AS94" s="316">
        <f t="shared" si="156"/>
        <v>10</v>
      </c>
      <c r="AT94" s="480">
        <f t="shared" si="157"/>
        <v>0</v>
      </c>
      <c r="AU94" s="316">
        <f t="shared" si="158"/>
        <v>9</v>
      </c>
      <c r="AV94" s="479">
        <f t="shared" si="159"/>
        <v>0</v>
      </c>
      <c r="AW94" s="715">
        <v>0.48</v>
      </c>
      <c r="AX94" s="717"/>
      <c r="BA94" s="535">
        <f t="shared" ref="BA94" si="171">AQ94/BB94</f>
        <v>0.48255528076891901</v>
      </c>
      <c r="BB94" s="559">
        <f t="shared" ref="BB94" si="172">BC94/10^6</f>
        <v>62.169043000000002</v>
      </c>
      <c r="BC94" s="536">
        <f t="shared" ref="BC94" si="173">SUM(BD94:BD95)</f>
        <v>62169043</v>
      </c>
      <c r="BD94" s="536">
        <f>BD78</f>
        <v>51867402</v>
      </c>
    </row>
    <row r="95" spans="1:56" ht="17.25" customHeight="1">
      <c r="A95" s="680"/>
      <c r="B95" s="691"/>
      <c r="C95" s="695"/>
      <c r="D95" s="687"/>
      <c r="E95" s="392">
        <f>E79</f>
        <v>0</v>
      </c>
      <c r="F95" s="389">
        <f>F79</f>
        <v>0</v>
      </c>
      <c r="G95" s="390">
        <f t="shared" si="170"/>
        <v>0</v>
      </c>
      <c r="H95" s="469">
        <f t="shared" si="170"/>
        <v>0</v>
      </c>
      <c r="I95" s="471">
        <f t="shared" si="170"/>
        <v>0</v>
      </c>
      <c r="J95" s="469">
        <f t="shared" si="170"/>
        <v>0</v>
      </c>
      <c r="K95" s="392">
        <f t="shared" si="170"/>
        <v>0</v>
      </c>
      <c r="L95" s="389">
        <f t="shared" si="170"/>
        <v>0</v>
      </c>
      <c r="M95" s="390">
        <f t="shared" si="170"/>
        <v>0</v>
      </c>
      <c r="N95" s="469">
        <f t="shared" si="170"/>
        <v>0</v>
      </c>
      <c r="O95" s="471">
        <f t="shared" si="170"/>
        <v>0</v>
      </c>
      <c r="P95" s="469">
        <f t="shared" si="170"/>
        <v>0</v>
      </c>
      <c r="Q95" s="392">
        <f t="shared" si="170"/>
        <v>0</v>
      </c>
      <c r="R95" s="389">
        <f t="shared" si="170"/>
        <v>0</v>
      </c>
      <c r="S95" s="390">
        <f t="shared" si="170"/>
        <v>0</v>
      </c>
      <c r="T95" s="469">
        <f t="shared" si="170"/>
        <v>0</v>
      </c>
      <c r="U95" s="471">
        <f t="shared" si="170"/>
        <v>0</v>
      </c>
      <c r="V95" s="469">
        <f t="shared" si="170"/>
        <v>0</v>
      </c>
      <c r="W95" s="392">
        <f t="shared" si="170"/>
        <v>0</v>
      </c>
      <c r="X95" s="389">
        <f t="shared" si="170"/>
        <v>0</v>
      </c>
      <c r="Y95" s="390">
        <f t="shared" si="170"/>
        <v>0</v>
      </c>
      <c r="Z95" s="469">
        <f t="shared" si="170"/>
        <v>0</v>
      </c>
      <c r="AA95" s="471">
        <f t="shared" si="170"/>
        <v>0</v>
      </c>
      <c r="AB95" s="469">
        <f t="shared" si="170"/>
        <v>0</v>
      </c>
      <c r="AC95" s="392">
        <f t="shared" si="170"/>
        <v>0</v>
      </c>
      <c r="AD95" s="389">
        <f t="shared" si="170"/>
        <v>0</v>
      </c>
      <c r="AE95" s="390">
        <f t="shared" si="170"/>
        <v>0</v>
      </c>
      <c r="AF95" s="469">
        <f t="shared" si="170"/>
        <v>0</v>
      </c>
      <c r="AG95" s="471">
        <f t="shared" si="170"/>
        <v>0</v>
      </c>
      <c r="AH95" s="469">
        <f t="shared" si="170"/>
        <v>0</v>
      </c>
      <c r="AI95" s="392">
        <f t="shared" si="170"/>
        <v>1</v>
      </c>
      <c r="AJ95" s="389">
        <f t="shared" si="170"/>
        <v>0</v>
      </c>
      <c r="AK95" s="390">
        <f t="shared" si="170"/>
        <v>0</v>
      </c>
      <c r="AL95" s="469">
        <f t="shared" si="170"/>
        <v>0</v>
      </c>
      <c r="AM95" s="471">
        <f t="shared" si="170"/>
        <v>1</v>
      </c>
      <c r="AN95" s="469">
        <f t="shared" si="170"/>
        <v>0</v>
      </c>
      <c r="AO95" s="392">
        <f t="shared" si="170"/>
        <v>0</v>
      </c>
      <c r="AP95" s="389">
        <f t="shared" si="170"/>
        <v>0</v>
      </c>
      <c r="AQ95" s="396">
        <f t="shared" si="154"/>
        <v>1</v>
      </c>
      <c r="AR95" s="475">
        <f t="shared" si="155"/>
        <v>0</v>
      </c>
      <c r="AS95" s="393">
        <f t="shared" si="156"/>
        <v>0</v>
      </c>
      <c r="AT95" s="395">
        <f t="shared" si="157"/>
        <v>0</v>
      </c>
      <c r="AU95" s="393">
        <f t="shared" si="158"/>
        <v>1</v>
      </c>
      <c r="AV95" s="475">
        <f t="shared" si="159"/>
        <v>0</v>
      </c>
      <c r="AW95" s="715"/>
      <c r="AX95" s="717"/>
      <c r="BA95" s="535">
        <f>AR94/BB95</f>
        <v>0</v>
      </c>
      <c r="BB95" s="559">
        <f>BD95/10^6</f>
        <v>10.301641</v>
      </c>
      <c r="BC95" s="536"/>
      <c r="BD95" s="536">
        <f>BD79</f>
        <v>10301641</v>
      </c>
    </row>
    <row r="96" spans="1:56" ht="17.25" customHeight="1">
      <c r="A96" s="680"/>
      <c r="B96" s="692">
        <v>1</v>
      </c>
      <c r="C96" s="686" t="s">
        <v>178</v>
      </c>
      <c r="D96" s="687"/>
      <c r="E96" s="310">
        <f t="shared" ref="E96:AP97" si="174">E12+E20+E30+E38+E48+E56+E66+E72+E80</f>
        <v>0</v>
      </c>
      <c r="F96" s="299">
        <f t="shared" si="174"/>
        <v>0</v>
      </c>
      <c r="G96" s="326">
        <f t="shared" si="174"/>
        <v>0</v>
      </c>
      <c r="H96" s="102">
        <f t="shared" si="174"/>
        <v>0</v>
      </c>
      <c r="I96" s="259">
        <f t="shared" si="174"/>
        <v>0</v>
      </c>
      <c r="J96" s="102">
        <f t="shared" si="174"/>
        <v>0</v>
      </c>
      <c r="K96" s="310">
        <f t="shared" si="174"/>
        <v>0</v>
      </c>
      <c r="L96" s="299">
        <f t="shared" si="174"/>
        <v>0</v>
      </c>
      <c r="M96" s="326">
        <f t="shared" si="174"/>
        <v>0</v>
      </c>
      <c r="N96" s="102">
        <f t="shared" si="174"/>
        <v>0</v>
      </c>
      <c r="O96" s="259">
        <f t="shared" si="174"/>
        <v>0</v>
      </c>
      <c r="P96" s="102">
        <f t="shared" si="174"/>
        <v>0</v>
      </c>
      <c r="Q96" s="310">
        <f t="shared" si="174"/>
        <v>0</v>
      </c>
      <c r="R96" s="299">
        <f t="shared" si="174"/>
        <v>0</v>
      </c>
      <c r="S96" s="326">
        <f t="shared" si="174"/>
        <v>0</v>
      </c>
      <c r="T96" s="102">
        <f t="shared" si="174"/>
        <v>0</v>
      </c>
      <c r="U96" s="259">
        <f t="shared" si="174"/>
        <v>0</v>
      </c>
      <c r="V96" s="102">
        <f t="shared" si="174"/>
        <v>0</v>
      </c>
      <c r="W96" s="310">
        <f t="shared" si="174"/>
        <v>13</v>
      </c>
      <c r="X96" s="299">
        <f t="shared" si="174"/>
        <v>0</v>
      </c>
      <c r="Y96" s="326">
        <f t="shared" si="174"/>
        <v>7</v>
      </c>
      <c r="Z96" s="102">
        <f t="shared" si="174"/>
        <v>0</v>
      </c>
      <c r="AA96" s="259">
        <f t="shared" si="174"/>
        <v>5</v>
      </c>
      <c r="AB96" s="102">
        <f t="shared" si="174"/>
        <v>0</v>
      </c>
      <c r="AC96" s="310">
        <f t="shared" si="174"/>
        <v>0</v>
      </c>
      <c r="AD96" s="299">
        <f t="shared" si="174"/>
        <v>0</v>
      </c>
      <c r="AE96" s="326">
        <f t="shared" si="174"/>
        <v>0</v>
      </c>
      <c r="AF96" s="102">
        <f t="shared" si="174"/>
        <v>0</v>
      </c>
      <c r="AG96" s="259">
        <f t="shared" si="174"/>
        <v>0</v>
      </c>
      <c r="AH96" s="102">
        <f t="shared" si="174"/>
        <v>0</v>
      </c>
      <c r="AI96" s="310">
        <f t="shared" si="174"/>
        <v>25</v>
      </c>
      <c r="AJ96" s="299">
        <f t="shared" si="174"/>
        <v>0</v>
      </c>
      <c r="AK96" s="326">
        <f t="shared" si="174"/>
        <v>18</v>
      </c>
      <c r="AL96" s="102">
        <f t="shared" si="174"/>
        <v>0</v>
      </c>
      <c r="AM96" s="259">
        <f t="shared" si="174"/>
        <v>7</v>
      </c>
      <c r="AN96" s="102">
        <f t="shared" si="174"/>
        <v>0</v>
      </c>
      <c r="AO96" s="310">
        <f t="shared" si="174"/>
        <v>0</v>
      </c>
      <c r="AP96" s="299">
        <f t="shared" si="174"/>
        <v>0</v>
      </c>
      <c r="AQ96" s="250">
        <f t="shared" si="154"/>
        <v>38</v>
      </c>
      <c r="AR96" s="479">
        <f t="shared" si="155"/>
        <v>0</v>
      </c>
      <c r="AS96" s="316">
        <f t="shared" si="156"/>
        <v>25</v>
      </c>
      <c r="AT96" s="480">
        <f t="shared" si="157"/>
        <v>0</v>
      </c>
      <c r="AU96" s="316">
        <f t="shared" si="158"/>
        <v>12</v>
      </c>
      <c r="AV96" s="479">
        <f t="shared" si="159"/>
        <v>0</v>
      </c>
      <c r="AW96" s="715">
        <v>0.66</v>
      </c>
      <c r="AX96" s="717"/>
      <c r="BA96" s="535">
        <f t="shared" ref="BA96" si="175">AQ96/BB96</f>
        <v>0.65647040405368118</v>
      </c>
      <c r="BB96" s="559">
        <f t="shared" ref="BB96" si="176">BC96/10^6</f>
        <v>57.885320900000004</v>
      </c>
      <c r="BC96" s="536">
        <f t="shared" ref="BC96" si="177">SUM(BD96:BD97)</f>
        <v>57885320.900000006</v>
      </c>
      <c r="BD96" s="536">
        <f>BD12+BD20+BD30+BD38+BD48+BD56+BD66+BD72+BD80</f>
        <v>57885320.900000006</v>
      </c>
    </row>
    <row r="97" spans="1:56" ht="17.25" customHeight="1" thickBot="1">
      <c r="A97" s="731"/>
      <c r="B97" s="728"/>
      <c r="C97" s="732"/>
      <c r="D97" s="733"/>
      <c r="E97" s="470">
        <f t="shared" si="174"/>
        <v>0</v>
      </c>
      <c r="F97" s="292">
        <f t="shared" si="174"/>
        <v>0</v>
      </c>
      <c r="G97" s="473">
        <f t="shared" si="174"/>
        <v>0</v>
      </c>
      <c r="H97" s="321">
        <f t="shared" si="174"/>
        <v>0</v>
      </c>
      <c r="I97" s="472">
        <f t="shared" si="174"/>
        <v>0</v>
      </c>
      <c r="J97" s="321">
        <f t="shared" si="174"/>
        <v>0</v>
      </c>
      <c r="K97" s="470">
        <f t="shared" si="174"/>
        <v>0</v>
      </c>
      <c r="L97" s="292">
        <f t="shared" si="174"/>
        <v>0</v>
      </c>
      <c r="M97" s="473">
        <f t="shared" si="174"/>
        <v>0</v>
      </c>
      <c r="N97" s="321">
        <f t="shared" si="174"/>
        <v>0</v>
      </c>
      <c r="O97" s="472">
        <f t="shared" si="174"/>
        <v>0</v>
      </c>
      <c r="P97" s="321">
        <f t="shared" si="174"/>
        <v>0</v>
      </c>
      <c r="Q97" s="470">
        <f t="shared" si="174"/>
        <v>0</v>
      </c>
      <c r="R97" s="292">
        <f t="shared" si="174"/>
        <v>0</v>
      </c>
      <c r="S97" s="473">
        <f t="shared" si="174"/>
        <v>0</v>
      </c>
      <c r="T97" s="321">
        <f t="shared" si="174"/>
        <v>0</v>
      </c>
      <c r="U97" s="472">
        <f t="shared" si="174"/>
        <v>0</v>
      </c>
      <c r="V97" s="321">
        <f t="shared" si="174"/>
        <v>0</v>
      </c>
      <c r="W97" s="470">
        <f t="shared" si="174"/>
        <v>0</v>
      </c>
      <c r="X97" s="292">
        <f t="shared" si="174"/>
        <v>0</v>
      </c>
      <c r="Y97" s="473">
        <f t="shared" si="174"/>
        <v>0</v>
      </c>
      <c r="Z97" s="321">
        <f t="shared" si="174"/>
        <v>0</v>
      </c>
      <c r="AA97" s="472">
        <f t="shared" si="174"/>
        <v>0</v>
      </c>
      <c r="AB97" s="321">
        <f t="shared" si="174"/>
        <v>0</v>
      </c>
      <c r="AC97" s="470">
        <f t="shared" si="174"/>
        <v>0</v>
      </c>
      <c r="AD97" s="292">
        <f t="shared" si="174"/>
        <v>0</v>
      </c>
      <c r="AE97" s="473">
        <f t="shared" si="174"/>
        <v>0</v>
      </c>
      <c r="AF97" s="321">
        <f t="shared" si="174"/>
        <v>0</v>
      </c>
      <c r="AG97" s="472">
        <f t="shared" si="174"/>
        <v>0</v>
      </c>
      <c r="AH97" s="321">
        <f t="shared" si="174"/>
        <v>0</v>
      </c>
      <c r="AI97" s="470">
        <f t="shared" si="174"/>
        <v>0</v>
      </c>
      <c r="AJ97" s="292">
        <f t="shared" si="174"/>
        <v>0</v>
      </c>
      <c r="AK97" s="473">
        <f t="shared" si="174"/>
        <v>0</v>
      </c>
      <c r="AL97" s="321">
        <f t="shared" si="174"/>
        <v>0</v>
      </c>
      <c r="AM97" s="472">
        <f t="shared" si="174"/>
        <v>0</v>
      </c>
      <c r="AN97" s="321">
        <f t="shared" si="174"/>
        <v>0</v>
      </c>
      <c r="AO97" s="470">
        <f t="shared" si="174"/>
        <v>0</v>
      </c>
      <c r="AP97" s="292">
        <f t="shared" si="174"/>
        <v>0</v>
      </c>
      <c r="AQ97" s="396">
        <f t="shared" si="154"/>
        <v>0</v>
      </c>
      <c r="AR97" s="475">
        <f t="shared" si="155"/>
        <v>0</v>
      </c>
      <c r="AS97" s="393">
        <f t="shared" si="156"/>
        <v>0</v>
      </c>
      <c r="AT97" s="395">
        <f t="shared" si="157"/>
        <v>0</v>
      </c>
      <c r="AU97" s="393">
        <f t="shared" si="158"/>
        <v>0</v>
      </c>
      <c r="AV97" s="475">
        <f t="shared" si="159"/>
        <v>0</v>
      </c>
      <c r="AW97" s="716"/>
      <c r="AX97" s="718"/>
      <c r="BA97" s="535" t="e">
        <f>AR96/BB97</f>
        <v>#DIV/0!</v>
      </c>
      <c r="BB97" s="559">
        <f>BD97/10^6</f>
        <v>0</v>
      </c>
      <c r="BC97" s="536"/>
      <c r="BD97" s="536"/>
    </row>
    <row r="98" spans="1:56" ht="17.25" customHeight="1" thickTop="1">
      <c r="A98" s="729" t="s">
        <v>177</v>
      </c>
      <c r="B98" s="703"/>
      <c r="C98" s="703"/>
      <c r="D98" s="704"/>
      <c r="E98" s="312">
        <f>E84+E86+E88+E90+E92+E94+E96</f>
        <v>0</v>
      </c>
      <c r="F98" s="261">
        <f>F84+F86+F88+F90+F92+F94+F96</f>
        <v>0</v>
      </c>
      <c r="G98" s="318">
        <f t="shared" ref="G98:L98" si="178">G84+G86+G88+G90+G92+G94+G96</f>
        <v>0</v>
      </c>
      <c r="H98" s="96">
        <f t="shared" si="178"/>
        <v>0</v>
      </c>
      <c r="I98" s="251">
        <f t="shared" si="178"/>
        <v>0</v>
      </c>
      <c r="J98" s="96">
        <f t="shared" si="178"/>
        <v>0</v>
      </c>
      <c r="K98" s="312">
        <f t="shared" si="178"/>
        <v>1</v>
      </c>
      <c r="L98" s="261">
        <f t="shared" si="178"/>
        <v>0</v>
      </c>
      <c r="M98" s="318">
        <f t="shared" ref="M98:AN98" si="179">M84+M86+M88+M90+M92+M94+M96</f>
        <v>1</v>
      </c>
      <c r="N98" s="96">
        <f t="shared" si="179"/>
        <v>0</v>
      </c>
      <c r="O98" s="251">
        <f t="shared" si="179"/>
        <v>0</v>
      </c>
      <c r="P98" s="96">
        <f t="shared" si="179"/>
        <v>0</v>
      </c>
      <c r="Q98" s="312">
        <f t="shared" si="179"/>
        <v>0</v>
      </c>
      <c r="R98" s="261">
        <f t="shared" si="179"/>
        <v>0</v>
      </c>
      <c r="S98" s="318">
        <f t="shared" si="179"/>
        <v>0</v>
      </c>
      <c r="T98" s="96">
        <f t="shared" si="179"/>
        <v>0</v>
      </c>
      <c r="U98" s="251">
        <f t="shared" si="179"/>
        <v>0</v>
      </c>
      <c r="V98" s="96">
        <f t="shared" si="179"/>
        <v>0</v>
      </c>
      <c r="W98" s="312">
        <f t="shared" si="179"/>
        <v>119</v>
      </c>
      <c r="X98" s="261">
        <f t="shared" si="179"/>
        <v>0</v>
      </c>
      <c r="Y98" s="318">
        <f t="shared" si="179"/>
        <v>60</v>
      </c>
      <c r="Z98" s="96">
        <f t="shared" si="179"/>
        <v>0</v>
      </c>
      <c r="AA98" s="251">
        <f t="shared" si="179"/>
        <v>25</v>
      </c>
      <c r="AB98" s="96">
        <f t="shared" si="179"/>
        <v>0</v>
      </c>
      <c r="AC98" s="312">
        <f t="shared" si="179"/>
        <v>0</v>
      </c>
      <c r="AD98" s="261">
        <f t="shared" si="179"/>
        <v>0</v>
      </c>
      <c r="AE98" s="318">
        <f t="shared" si="179"/>
        <v>0</v>
      </c>
      <c r="AF98" s="96">
        <f t="shared" si="179"/>
        <v>0</v>
      </c>
      <c r="AG98" s="251">
        <f t="shared" si="179"/>
        <v>0</v>
      </c>
      <c r="AH98" s="96">
        <f t="shared" si="179"/>
        <v>0</v>
      </c>
      <c r="AI98" s="312">
        <f t="shared" si="179"/>
        <v>215</v>
      </c>
      <c r="AJ98" s="261">
        <f t="shared" si="179"/>
        <v>5</v>
      </c>
      <c r="AK98" s="318">
        <f t="shared" si="179"/>
        <v>107</v>
      </c>
      <c r="AL98" s="96">
        <f t="shared" si="179"/>
        <v>2</v>
      </c>
      <c r="AM98" s="251">
        <f t="shared" si="179"/>
        <v>113</v>
      </c>
      <c r="AN98" s="261">
        <f t="shared" si="179"/>
        <v>3</v>
      </c>
      <c r="AO98" s="312">
        <f t="shared" ref="AO98:AP98" si="180">AO84+AO86+AO88+AO90+AO92+AO94+AO96</f>
        <v>3</v>
      </c>
      <c r="AP98" s="371">
        <f t="shared" si="180"/>
        <v>1</v>
      </c>
      <c r="AQ98" s="598">
        <f>(E98+K98+Q98+W98+AC98+AI98+AO98)</f>
        <v>338</v>
      </c>
      <c r="AR98" s="599">
        <f t="shared" si="145"/>
        <v>6</v>
      </c>
      <c r="AS98" s="599">
        <f t="shared" si="146"/>
        <v>168</v>
      </c>
      <c r="AT98" s="599">
        <f t="shared" si="147"/>
        <v>2</v>
      </c>
      <c r="AU98" s="599">
        <f t="shared" si="148"/>
        <v>138</v>
      </c>
      <c r="AV98" s="600">
        <f t="shared" si="149"/>
        <v>3</v>
      </c>
      <c r="AW98" s="737">
        <v>0.47</v>
      </c>
      <c r="AX98" s="724"/>
      <c r="BA98" s="535">
        <f t="shared" ref="BA98" si="181">AQ98/BB98</f>
        <v>0.4685367785981569</v>
      </c>
      <c r="BB98" s="559">
        <f t="shared" ref="BB98" si="182">BC98/10^6</f>
        <v>721.39480919999994</v>
      </c>
      <c r="BC98" s="536">
        <f t="shared" ref="BC98" si="183">SUM(BD98:BD99)</f>
        <v>721394809.19999993</v>
      </c>
      <c r="BD98" s="536">
        <f>BD84+BD86+BD88+BD90+BD92+BD94+BD96</f>
        <v>552681239.79999995</v>
      </c>
    </row>
    <row r="99" spans="1:56" ht="17.25" customHeight="1" thickBot="1">
      <c r="A99" s="730"/>
      <c r="B99" s="700"/>
      <c r="C99" s="700"/>
      <c r="D99" s="701"/>
      <c r="E99" s="344">
        <f>E85+E87+E89+E91+E93+E95+E97</f>
        <v>0</v>
      </c>
      <c r="F99" s="342">
        <f>F85+F87+F89+F91+F93+F95+F97</f>
        <v>0</v>
      </c>
      <c r="G99" s="343">
        <f t="shared" ref="G99:L99" si="184">G85+G87+G89+G91+G93+G95+G97</f>
        <v>0</v>
      </c>
      <c r="H99" s="345">
        <f t="shared" si="184"/>
        <v>0</v>
      </c>
      <c r="I99" s="346">
        <f t="shared" si="184"/>
        <v>0</v>
      </c>
      <c r="J99" s="345">
        <f t="shared" si="184"/>
        <v>0</v>
      </c>
      <c r="K99" s="344">
        <f t="shared" si="184"/>
        <v>0</v>
      </c>
      <c r="L99" s="342">
        <f t="shared" si="184"/>
        <v>0</v>
      </c>
      <c r="M99" s="343">
        <f t="shared" ref="M99:AN99" si="185">M85+M87+M89+M91+M93+M95+M97</f>
        <v>0</v>
      </c>
      <c r="N99" s="345">
        <f t="shared" si="185"/>
        <v>0</v>
      </c>
      <c r="O99" s="346">
        <f t="shared" si="185"/>
        <v>0</v>
      </c>
      <c r="P99" s="345">
        <f t="shared" si="185"/>
        <v>0</v>
      </c>
      <c r="Q99" s="344">
        <f t="shared" si="185"/>
        <v>0</v>
      </c>
      <c r="R99" s="342">
        <f t="shared" si="185"/>
        <v>0</v>
      </c>
      <c r="S99" s="343">
        <f t="shared" si="185"/>
        <v>0</v>
      </c>
      <c r="T99" s="345">
        <f t="shared" si="185"/>
        <v>0</v>
      </c>
      <c r="U99" s="346">
        <f t="shared" si="185"/>
        <v>0</v>
      </c>
      <c r="V99" s="345">
        <f t="shared" si="185"/>
        <v>0</v>
      </c>
      <c r="W99" s="344">
        <f t="shared" si="185"/>
        <v>1</v>
      </c>
      <c r="X99" s="342">
        <f t="shared" si="185"/>
        <v>0</v>
      </c>
      <c r="Y99" s="343">
        <f t="shared" si="185"/>
        <v>0</v>
      </c>
      <c r="Z99" s="345">
        <f t="shared" si="185"/>
        <v>0</v>
      </c>
      <c r="AA99" s="346">
        <f t="shared" si="185"/>
        <v>1</v>
      </c>
      <c r="AB99" s="345">
        <f t="shared" si="185"/>
        <v>0</v>
      </c>
      <c r="AC99" s="344">
        <f t="shared" si="185"/>
        <v>0</v>
      </c>
      <c r="AD99" s="342">
        <f t="shared" si="185"/>
        <v>0</v>
      </c>
      <c r="AE99" s="343">
        <f t="shared" si="185"/>
        <v>0</v>
      </c>
      <c r="AF99" s="345">
        <f t="shared" si="185"/>
        <v>0</v>
      </c>
      <c r="AG99" s="346">
        <f t="shared" si="185"/>
        <v>0</v>
      </c>
      <c r="AH99" s="345">
        <f t="shared" si="185"/>
        <v>0</v>
      </c>
      <c r="AI99" s="344">
        <f t="shared" si="185"/>
        <v>4</v>
      </c>
      <c r="AJ99" s="342">
        <f t="shared" si="185"/>
        <v>1</v>
      </c>
      <c r="AK99" s="343">
        <f t="shared" si="185"/>
        <v>0</v>
      </c>
      <c r="AL99" s="345">
        <f t="shared" si="185"/>
        <v>0</v>
      </c>
      <c r="AM99" s="346">
        <f t="shared" si="185"/>
        <v>7</v>
      </c>
      <c r="AN99" s="342">
        <f t="shared" si="185"/>
        <v>1</v>
      </c>
      <c r="AO99" s="344">
        <f t="shared" ref="AO99:AP99" si="186">AO85+AO87+AO89+AO91+AO93+AO95+AO97</f>
        <v>0</v>
      </c>
      <c r="AP99" s="384">
        <f t="shared" si="186"/>
        <v>0</v>
      </c>
      <c r="AQ99" s="601">
        <f t="shared" si="144"/>
        <v>5</v>
      </c>
      <c r="AR99" s="602">
        <f t="shared" si="145"/>
        <v>1</v>
      </c>
      <c r="AS99" s="602">
        <f t="shared" si="146"/>
        <v>0</v>
      </c>
      <c r="AT99" s="602">
        <f t="shared" si="147"/>
        <v>0</v>
      </c>
      <c r="AU99" s="602">
        <f t="shared" si="148"/>
        <v>8</v>
      </c>
      <c r="AV99" s="603">
        <f t="shared" si="149"/>
        <v>1</v>
      </c>
      <c r="AW99" s="738"/>
      <c r="AX99" s="726"/>
      <c r="BB99" s="536"/>
      <c r="BC99" s="536"/>
      <c r="BD99" s="536">
        <f>BD85+BD87+BD89+BD91+BD93+BD95+BD97</f>
        <v>168713569.39999998</v>
      </c>
    </row>
    <row r="100" spans="1:56" ht="16.5">
      <c r="A100" s="105" t="s">
        <v>247</v>
      </c>
      <c r="B100" s="105"/>
      <c r="C100" s="105"/>
      <c r="D100" s="105"/>
      <c r="E100" s="106"/>
      <c r="F100" s="106"/>
      <c r="I100" s="535"/>
      <c r="J100" s="535"/>
      <c r="K100" s="536"/>
      <c r="L100" s="535"/>
      <c r="AW100" s="57"/>
      <c r="AX100" s="57"/>
      <c r="BA100" s="57"/>
      <c r="BB100" s="57"/>
      <c r="BC100" s="57"/>
      <c r="BD100" s="57"/>
    </row>
    <row r="101" spans="1:56" ht="16.5">
      <c r="A101" s="105" t="s">
        <v>339</v>
      </c>
      <c r="B101" s="105"/>
      <c r="C101" s="105"/>
      <c r="D101" s="105"/>
      <c r="E101" s="106"/>
      <c r="F101" s="106"/>
      <c r="I101" s="535"/>
      <c r="J101" s="535"/>
      <c r="K101" s="536"/>
      <c r="L101" s="535"/>
      <c r="AW101" s="57"/>
      <c r="AX101" s="57"/>
      <c r="BA101" s="57"/>
      <c r="BB101" s="57"/>
      <c r="BC101" s="57"/>
      <c r="BD101" s="57"/>
    </row>
    <row r="102" spans="1:56" ht="16.5">
      <c r="A102" s="105" t="s">
        <v>273</v>
      </c>
      <c r="B102" s="105"/>
      <c r="C102" s="105"/>
      <c r="D102" s="105"/>
      <c r="E102" s="106"/>
      <c r="F102" s="106"/>
      <c r="I102" s="535"/>
      <c r="J102" s="535"/>
      <c r="K102" s="559"/>
      <c r="L102" s="535"/>
      <c r="AW102" s="57"/>
      <c r="AX102" s="57"/>
      <c r="BA102" s="57"/>
      <c r="BB102" s="57"/>
      <c r="BC102" s="57"/>
      <c r="BD102" s="57"/>
    </row>
    <row r="103" spans="1:56" ht="16.5">
      <c r="A103" s="53" t="s">
        <v>248</v>
      </c>
      <c r="B103" s="53"/>
      <c r="C103" s="53"/>
      <c r="E103" s="106"/>
      <c r="F103" s="106"/>
      <c r="I103" s="535"/>
      <c r="J103" s="535"/>
      <c r="K103" s="536"/>
      <c r="L103" s="535"/>
      <c r="AW103" s="57"/>
      <c r="AX103" s="57"/>
      <c r="BA103" s="57"/>
      <c r="BB103" s="57"/>
      <c r="BC103" s="57"/>
      <c r="BD103" s="57"/>
    </row>
    <row r="104" spans="1:56">
      <c r="E104" s="106"/>
      <c r="F104" s="106"/>
      <c r="I104" s="535"/>
      <c r="J104" s="535"/>
      <c r="K104" s="536"/>
      <c r="L104" s="535"/>
      <c r="AW104" s="57"/>
      <c r="AX104" s="57"/>
      <c r="BA104" s="57"/>
      <c r="BB104" s="57"/>
      <c r="BC104" s="57"/>
      <c r="BD104" s="57"/>
    </row>
    <row r="105" spans="1:56">
      <c r="E105" s="106"/>
      <c r="F105" s="106"/>
      <c r="I105" s="535"/>
      <c r="J105" s="535"/>
      <c r="K105" s="536"/>
      <c r="L105" s="535"/>
      <c r="AW105" s="57"/>
      <c r="AX105" s="57"/>
      <c r="BA105" s="57"/>
      <c r="BB105" s="57"/>
      <c r="BC105" s="57"/>
      <c r="BD105" s="57"/>
    </row>
    <row r="106" spans="1:56">
      <c r="E106" s="106"/>
      <c r="F106" s="106"/>
      <c r="I106" s="535"/>
      <c r="J106" s="535"/>
      <c r="K106" s="536"/>
      <c r="L106" s="535"/>
      <c r="AW106" s="57"/>
      <c r="AX106" s="57"/>
      <c r="BA106" s="57"/>
      <c r="BB106" s="57"/>
      <c r="BC106" s="57"/>
      <c r="BD106" s="57"/>
    </row>
    <row r="107" spans="1:56">
      <c r="E107" s="106"/>
      <c r="F107" s="106"/>
      <c r="I107" s="535"/>
      <c r="J107" s="535"/>
      <c r="K107" s="536"/>
      <c r="L107" s="535"/>
      <c r="AW107" s="57"/>
      <c r="AX107" s="57"/>
      <c r="BA107" s="57"/>
      <c r="BB107" s="57"/>
      <c r="BC107" s="57"/>
      <c r="BD107" s="57"/>
    </row>
    <row r="108" spans="1:56">
      <c r="BC108" s="536"/>
    </row>
    <row r="109" spans="1:56">
      <c r="BC109" s="536"/>
    </row>
    <row r="110" spans="1:56">
      <c r="BC110" s="536"/>
    </row>
    <row r="111" spans="1:56">
      <c r="BC111" s="536"/>
    </row>
    <row r="112" spans="1:56">
      <c r="BC112" s="536"/>
    </row>
    <row r="113" spans="55:55">
      <c r="BC113" s="536"/>
    </row>
    <row r="114" spans="55:55">
      <c r="BC114" s="536"/>
    </row>
    <row r="115" spans="55:55">
      <c r="BC115" s="536"/>
    </row>
    <row r="116" spans="55:55">
      <c r="BC116" s="536"/>
    </row>
    <row r="117" spans="55:55">
      <c r="BC117" s="536"/>
    </row>
    <row r="118" spans="55:55">
      <c r="BC118" s="536"/>
    </row>
    <row r="119" spans="55:55">
      <c r="BC119" s="536"/>
    </row>
    <row r="120" spans="55:55">
      <c r="BC120" s="536"/>
    </row>
    <row r="121" spans="55:55">
      <c r="BC121" s="536"/>
    </row>
    <row r="122" spans="55:55">
      <c r="BC122" s="536"/>
    </row>
    <row r="123" spans="55:55">
      <c r="BC123" s="536"/>
    </row>
    <row r="124" spans="55:55">
      <c r="BC124" s="536"/>
    </row>
    <row r="125" spans="55:55">
      <c r="BC125" s="536"/>
    </row>
    <row r="126" spans="55:55">
      <c r="BC126" s="536"/>
    </row>
    <row r="127" spans="55:55">
      <c r="BC127" s="536"/>
    </row>
    <row r="128" spans="55:55">
      <c r="BC128" s="536"/>
    </row>
    <row r="129" spans="55:55">
      <c r="BC129" s="536"/>
    </row>
    <row r="130" spans="55:55">
      <c r="BC130" s="536"/>
    </row>
    <row r="131" spans="55:55">
      <c r="BC131" s="536"/>
    </row>
    <row r="132" spans="55:55">
      <c r="BC132" s="536"/>
    </row>
    <row r="133" spans="55:55">
      <c r="BC133" s="536"/>
    </row>
    <row r="134" spans="55:55">
      <c r="BC134" s="536"/>
    </row>
    <row r="135" spans="55:55">
      <c r="BC135" s="536"/>
    </row>
    <row r="136" spans="55:55">
      <c r="BC136" s="536"/>
    </row>
    <row r="137" spans="55:55">
      <c r="BC137" s="536"/>
    </row>
    <row r="138" spans="55:55">
      <c r="BC138" s="536"/>
    </row>
    <row r="139" spans="55:55">
      <c r="BC139" s="536"/>
    </row>
    <row r="140" spans="55:55">
      <c r="BC140" s="536"/>
    </row>
    <row r="141" spans="55:55">
      <c r="BC141" s="536"/>
    </row>
    <row r="142" spans="55:55">
      <c r="BC142" s="536"/>
    </row>
    <row r="143" spans="55:55">
      <c r="BC143" s="536"/>
    </row>
    <row r="144" spans="55:55">
      <c r="BC144" s="536"/>
    </row>
    <row r="145" spans="55:55">
      <c r="BC145" s="536"/>
    </row>
    <row r="146" spans="55:55">
      <c r="BC146" s="536"/>
    </row>
    <row r="147" spans="55:55">
      <c r="BC147" s="536"/>
    </row>
    <row r="148" spans="55:55">
      <c r="BC148" s="536"/>
    </row>
    <row r="149" spans="55:55">
      <c r="BC149" s="536"/>
    </row>
    <row r="150" spans="55:55">
      <c r="BC150" s="536"/>
    </row>
    <row r="151" spans="55:55">
      <c r="BC151" s="536"/>
    </row>
    <row r="152" spans="55:55">
      <c r="BC152" s="536"/>
    </row>
    <row r="153" spans="55:55">
      <c r="BC153" s="536"/>
    </row>
    <row r="154" spans="55:55">
      <c r="BC154" s="536"/>
    </row>
    <row r="155" spans="55:55">
      <c r="BC155" s="536"/>
    </row>
    <row r="156" spans="55:55">
      <c r="BC156" s="536"/>
    </row>
    <row r="157" spans="55:55">
      <c r="BC157" s="536"/>
    </row>
    <row r="158" spans="55:55">
      <c r="BC158" s="536"/>
    </row>
    <row r="159" spans="55:55">
      <c r="BC159" s="536"/>
    </row>
    <row r="160" spans="55:55">
      <c r="BC160" s="536"/>
    </row>
    <row r="161" spans="55:55">
      <c r="BC161" s="536"/>
    </row>
    <row r="162" spans="55:55">
      <c r="BC162" s="536"/>
    </row>
    <row r="163" spans="55:55">
      <c r="BC163" s="536"/>
    </row>
    <row r="164" spans="55:55">
      <c r="BC164" s="536"/>
    </row>
    <row r="165" spans="55:55">
      <c r="BC165" s="536"/>
    </row>
    <row r="166" spans="55:55">
      <c r="BC166" s="536"/>
    </row>
    <row r="167" spans="55:55">
      <c r="BC167" s="536"/>
    </row>
    <row r="168" spans="55:55">
      <c r="BC168" s="536"/>
    </row>
    <row r="169" spans="55:55">
      <c r="BC169" s="536"/>
    </row>
    <row r="170" spans="55:55">
      <c r="BC170" s="536"/>
    </row>
    <row r="171" spans="55:55">
      <c r="BC171" s="536"/>
    </row>
    <row r="172" spans="55:55">
      <c r="BC172" s="536"/>
    </row>
    <row r="173" spans="55:55">
      <c r="BC173" s="536"/>
    </row>
    <row r="174" spans="55:55">
      <c r="BC174" s="536"/>
    </row>
    <row r="175" spans="55:55">
      <c r="BC175" s="536"/>
    </row>
    <row r="176" spans="55:55">
      <c r="BC176" s="536"/>
    </row>
    <row r="177" spans="55:55">
      <c r="BC177" s="536"/>
    </row>
    <row r="178" spans="55:55">
      <c r="BC178" s="536"/>
    </row>
    <row r="179" spans="55:55">
      <c r="BC179" s="536"/>
    </row>
    <row r="180" spans="55:55">
      <c r="BC180" s="536"/>
    </row>
    <row r="181" spans="55:55">
      <c r="BC181" s="536"/>
    </row>
    <row r="182" spans="55:55">
      <c r="BC182" s="536"/>
    </row>
    <row r="183" spans="55:55">
      <c r="BC183" s="536"/>
    </row>
    <row r="184" spans="55:55">
      <c r="BC184" s="536"/>
    </row>
    <row r="185" spans="55:55">
      <c r="BC185" s="536"/>
    </row>
    <row r="186" spans="55:55">
      <c r="BC186" s="536"/>
    </row>
    <row r="187" spans="55:55">
      <c r="BC187" s="536"/>
    </row>
    <row r="188" spans="55:55">
      <c r="BC188" s="536"/>
    </row>
    <row r="189" spans="55:55">
      <c r="BC189" s="536"/>
    </row>
    <row r="190" spans="55:55">
      <c r="BC190" s="536"/>
    </row>
    <row r="191" spans="55:55">
      <c r="BC191" s="536"/>
    </row>
    <row r="192" spans="55:55">
      <c r="BC192" s="536"/>
    </row>
    <row r="193" spans="55:55">
      <c r="BC193" s="536"/>
    </row>
    <row r="194" spans="55:55">
      <c r="BC194" s="536"/>
    </row>
    <row r="195" spans="55:55">
      <c r="BC195" s="536"/>
    </row>
    <row r="196" spans="55:55">
      <c r="BC196" s="536"/>
    </row>
    <row r="197" spans="55:55">
      <c r="BC197" s="536"/>
    </row>
    <row r="198" spans="55:55">
      <c r="BC198" s="536"/>
    </row>
    <row r="199" spans="55:55">
      <c r="BC199" s="536"/>
    </row>
    <row r="200" spans="55:55">
      <c r="BC200" s="536"/>
    </row>
    <row r="201" spans="55:55">
      <c r="BC201" s="536"/>
    </row>
    <row r="202" spans="55:55">
      <c r="BC202" s="536"/>
    </row>
    <row r="203" spans="55:55">
      <c r="BC203" s="536"/>
    </row>
    <row r="204" spans="55:55">
      <c r="BC204" s="536"/>
    </row>
    <row r="205" spans="55:55">
      <c r="BC205" s="536"/>
    </row>
    <row r="206" spans="55:55">
      <c r="BC206" s="536"/>
    </row>
    <row r="207" spans="55:55">
      <c r="BC207" s="536"/>
    </row>
    <row r="208" spans="55:55">
      <c r="BC208" s="536"/>
    </row>
    <row r="209" spans="55:55">
      <c r="BC209" s="536"/>
    </row>
    <row r="210" spans="55:55">
      <c r="BC210" s="536"/>
    </row>
    <row r="211" spans="55:55">
      <c r="BC211" s="536"/>
    </row>
    <row r="212" spans="55:55">
      <c r="BC212" s="536"/>
    </row>
    <row r="213" spans="55:55">
      <c r="BC213" s="536"/>
    </row>
    <row r="214" spans="55:55">
      <c r="BC214" s="536"/>
    </row>
    <row r="215" spans="55:55">
      <c r="BC215" s="536"/>
    </row>
    <row r="216" spans="55:55">
      <c r="BC216" s="536"/>
    </row>
    <row r="217" spans="55:55">
      <c r="BC217" s="536"/>
    </row>
    <row r="218" spans="55:55">
      <c r="BC218" s="536"/>
    </row>
    <row r="219" spans="55:55">
      <c r="BC219" s="536"/>
    </row>
    <row r="220" spans="55:55">
      <c r="BC220" s="536"/>
    </row>
    <row r="221" spans="55:55">
      <c r="BC221" s="536"/>
    </row>
    <row r="222" spans="55:55">
      <c r="BC222" s="536"/>
    </row>
    <row r="223" spans="55:55">
      <c r="BC223" s="536"/>
    </row>
    <row r="224" spans="55:55">
      <c r="BC224" s="536"/>
    </row>
    <row r="225" spans="55:55">
      <c r="BC225" s="536"/>
    </row>
    <row r="226" spans="55:55">
      <c r="BC226" s="536"/>
    </row>
    <row r="227" spans="55:55">
      <c r="BC227" s="536"/>
    </row>
    <row r="228" spans="55:55">
      <c r="BC228" s="536"/>
    </row>
    <row r="229" spans="55:55">
      <c r="BC229" s="536"/>
    </row>
    <row r="230" spans="55:55">
      <c r="BC230" s="536"/>
    </row>
    <row r="231" spans="55:55">
      <c r="BC231" s="536"/>
    </row>
    <row r="232" spans="55:55">
      <c r="BC232" s="536"/>
    </row>
    <row r="233" spans="55:55">
      <c r="BC233" s="536"/>
    </row>
    <row r="234" spans="55:55">
      <c r="BC234" s="536"/>
    </row>
    <row r="235" spans="55:55">
      <c r="BC235" s="536"/>
    </row>
    <row r="236" spans="55:55">
      <c r="BC236" s="536"/>
    </row>
    <row r="237" spans="55:55">
      <c r="BC237" s="536"/>
    </row>
    <row r="238" spans="55:55">
      <c r="BC238" s="536"/>
    </row>
    <row r="239" spans="55:55">
      <c r="BC239" s="536"/>
    </row>
    <row r="240" spans="55:55">
      <c r="BC240" s="536"/>
    </row>
    <row r="241" spans="55:55">
      <c r="BC241" s="536"/>
    </row>
    <row r="242" spans="55:55">
      <c r="BC242" s="536"/>
    </row>
    <row r="243" spans="55:55">
      <c r="BC243" s="536"/>
    </row>
    <row r="244" spans="55:55">
      <c r="BC244" s="536"/>
    </row>
    <row r="245" spans="55:55">
      <c r="BC245" s="536"/>
    </row>
    <row r="246" spans="55:55">
      <c r="BC246" s="536"/>
    </row>
    <row r="247" spans="55:55">
      <c r="BC247" s="536"/>
    </row>
    <row r="248" spans="55:55">
      <c r="BC248" s="536"/>
    </row>
    <row r="249" spans="55:55">
      <c r="BC249" s="536"/>
    </row>
    <row r="250" spans="55:55">
      <c r="BC250" s="536"/>
    </row>
    <row r="251" spans="55:55">
      <c r="BC251" s="536"/>
    </row>
    <row r="252" spans="55:55">
      <c r="BC252" s="536"/>
    </row>
    <row r="253" spans="55:55">
      <c r="BC253" s="536"/>
    </row>
    <row r="254" spans="55:55">
      <c r="BC254" s="536"/>
    </row>
    <row r="255" spans="55:55">
      <c r="BC255" s="536"/>
    </row>
    <row r="256" spans="55:55">
      <c r="BC256" s="536"/>
    </row>
    <row r="257" spans="55:55">
      <c r="BC257" s="536"/>
    </row>
    <row r="258" spans="55:55">
      <c r="BC258" s="536"/>
    </row>
    <row r="259" spans="55:55">
      <c r="BC259" s="536"/>
    </row>
    <row r="260" spans="55:55">
      <c r="BC260" s="536"/>
    </row>
    <row r="261" spans="55:55">
      <c r="BC261" s="536"/>
    </row>
    <row r="262" spans="55:55">
      <c r="BC262" s="536"/>
    </row>
    <row r="263" spans="55:55">
      <c r="BC263" s="536"/>
    </row>
    <row r="264" spans="55:55">
      <c r="BC264" s="536"/>
    </row>
    <row r="265" spans="55:55">
      <c r="BC265" s="536"/>
    </row>
    <row r="266" spans="55:55">
      <c r="BC266" s="536"/>
    </row>
    <row r="267" spans="55:55">
      <c r="BC267" s="536"/>
    </row>
    <row r="268" spans="55:55">
      <c r="BC268" s="536"/>
    </row>
    <row r="269" spans="55:55">
      <c r="BC269" s="536"/>
    </row>
    <row r="270" spans="55:55">
      <c r="BC270" s="536"/>
    </row>
    <row r="271" spans="55:55">
      <c r="BC271" s="536"/>
    </row>
    <row r="272" spans="55:55">
      <c r="BC272" s="536"/>
    </row>
    <row r="273" spans="55:55">
      <c r="BC273" s="536"/>
    </row>
    <row r="274" spans="55:55">
      <c r="BC274" s="536"/>
    </row>
    <row r="275" spans="55:55">
      <c r="BC275" s="536"/>
    </row>
    <row r="276" spans="55:55">
      <c r="BC276" s="536"/>
    </row>
    <row r="277" spans="55:55">
      <c r="BC277" s="536"/>
    </row>
    <row r="278" spans="55:55">
      <c r="BC278" s="536"/>
    </row>
    <row r="279" spans="55:55">
      <c r="BC279" s="536"/>
    </row>
    <row r="280" spans="55:55">
      <c r="BC280" s="536"/>
    </row>
    <row r="281" spans="55:55">
      <c r="BC281" s="536"/>
    </row>
    <row r="282" spans="55:55">
      <c r="BC282" s="536"/>
    </row>
    <row r="283" spans="55:55">
      <c r="BC283" s="536"/>
    </row>
    <row r="284" spans="55:55">
      <c r="BC284" s="536"/>
    </row>
    <row r="285" spans="55:55">
      <c r="BC285" s="536"/>
    </row>
    <row r="286" spans="55:55">
      <c r="BC286" s="536"/>
    </row>
    <row r="287" spans="55:55">
      <c r="BC287" s="536"/>
    </row>
    <row r="288" spans="55:55">
      <c r="BC288" s="536"/>
    </row>
    <row r="289" spans="55:55">
      <c r="BC289" s="536"/>
    </row>
    <row r="290" spans="55:55">
      <c r="BC290" s="536"/>
    </row>
    <row r="291" spans="55:55">
      <c r="BC291" s="536"/>
    </row>
    <row r="292" spans="55:55">
      <c r="BC292" s="536"/>
    </row>
    <row r="293" spans="55:55">
      <c r="BC293" s="536"/>
    </row>
    <row r="294" spans="55:55">
      <c r="BC294" s="536"/>
    </row>
    <row r="295" spans="55:55">
      <c r="BC295" s="536"/>
    </row>
    <row r="296" spans="55:55">
      <c r="BC296" s="536"/>
    </row>
    <row r="297" spans="55:55">
      <c r="BC297" s="536"/>
    </row>
    <row r="298" spans="55:55">
      <c r="BC298" s="536"/>
    </row>
    <row r="299" spans="55:55">
      <c r="BC299" s="536"/>
    </row>
    <row r="300" spans="55:55">
      <c r="BC300" s="536"/>
    </row>
    <row r="301" spans="55:55">
      <c r="BC301" s="536"/>
    </row>
    <row r="302" spans="55:55">
      <c r="BC302" s="536"/>
    </row>
    <row r="303" spans="55:55">
      <c r="BC303" s="536"/>
    </row>
    <row r="304" spans="55:55">
      <c r="BC304" s="536"/>
    </row>
    <row r="305" spans="55:55">
      <c r="BC305" s="536"/>
    </row>
    <row r="306" spans="55:55">
      <c r="BC306" s="536"/>
    </row>
    <row r="307" spans="55:55">
      <c r="BC307" s="536"/>
    </row>
    <row r="308" spans="55:55">
      <c r="BC308" s="536"/>
    </row>
    <row r="309" spans="55:55">
      <c r="BC309" s="536"/>
    </row>
    <row r="310" spans="55:55">
      <c r="BC310" s="536"/>
    </row>
    <row r="311" spans="55:55">
      <c r="BC311" s="536"/>
    </row>
    <row r="312" spans="55:55">
      <c r="BC312" s="536"/>
    </row>
    <row r="313" spans="55:55">
      <c r="BC313" s="536"/>
    </row>
    <row r="314" spans="55:55">
      <c r="BC314" s="536"/>
    </row>
    <row r="315" spans="55:55">
      <c r="BC315" s="536"/>
    </row>
    <row r="316" spans="55:55">
      <c r="BC316" s="536"/>
    </row>
    <row r="317" spans="55:55">
      <c r="BC317" s="536"/>
    </row>
    <row r="318" spans="55:55">
      <c r="BC318" s="536"/>
    </row>
    <row r="319" spans="55:55">
      <c r="BC319" s="536"/>
    </row>
    <row r="320" spans="55:55">
      <c r="BC320" s="536"/>
    </row>
    <row r="321" spans="55:55">
      <c r="BC321" s="536"/>
    </row>
    <row r="322" spans="55:55">
      <c r="BC322" s="536"/>
    </row>
    <row r="323" spans="55:55">
      <c r="BC323" s="536"/>
    </row>
    <row r="324" spans="55:55">
      <c r="BC324" s="536"/>
    </row>
    <row r="325" spans="55:55">
      <c r="BC325" s="536"/>
    </row>
    <row r="326" spans="55:55">
      <c r="BC326" s="536"/>
    </row>
    <row r="327" spans="55:55">
      <c r="BC327" s="536"/>
    </row>
    <row r="328" spans="55:55">
      <c r="BC328" s="536"/>
    </row>
    <row r="329" spans="55:55">
      <c r="BC329" s="536"/>
    </row>
    <row r="330" spans="55:55">
      <c r="BC330" s="536"/>
    </row>
    <row r="331" spans="55:55">
      <c r="BC331" s="536"/>
    </row>
    <row r="332" spans="55:55">
      <c r="BC332" s="536"/>
    </row>
    <row r="333" spans="55:55">
      <c r="BC333" s="536"/>
    </row>
    <row r="334" spans="55:55">
      <c r="BC334" s="536"/>
    </row>
    <row r="335" spans="55:55">
      <c r="BC335" s="536"/>
    </row>
    <row r="336" spans="55:55">
      <c r="BC336" s="536"/>
    </row>
    <row r="337" spans="55:55">
      <c r="BC337" s="536"/>
    </row>
    <row r="338" spans="55:55">
      <c r="BC338" s="536"/>
    </row>
    <row r="339" spans="55:55">
      <c r="BC339" s="536"/>
    </row>
    <row r="340" spans="55:55">
      <c r="BC340" s="536"/>
    </row>
    <row r="341" spans="55:55">
      <c r="BC341" s="536"/>
    </row>
    <row r="342" spans="55:55">
      <c r="BC342" s="536"/>
    </row>
    <row r="343" spans="55:55">
      <c r="BC343" s="536"/>
    </row>
    <row r="344" spans="55:55">
      <c r="BC344" s="536"/>
    </row>
    <row r="345" spans="55:55">
      <c r="BC345" s="536"/>
    </row>
    <row r="346" spans="55:55">
      <c r="BC346" s="536"/>
    </row>
    <row r="347" spans="55:55">
      <c r="BC347" s="536"/>
    </row>
    <row r="348" spans="55:55">
      <c r="BC348" s="536"/>
    </row>
    <row r="349" spans="55:55">
      <c r="BC349" s="536"/>
    </row>
    <row r="350" spans="55:55">
      <c r="BC350" s="536"/>
    </row>
    <row r="351" spans="55:55">
      <c r="BC351" s="536"/>
    </row>
    <row r="352" spans="55:55">
      <c r="BC352" s="536"/>
    </row>
    <row r="353" spans="55:55">
      <c r="BC353" s="536"/>
    </row>
    <row r="354" spans="55:55">
      <c r="BC354" s="536"/>
    </row>
    <row r="355" spans="55:55">
      <c r="BC355" s="536"/>
    </row>
    <row r="356" spans="55:55">
      <c r="BC356" s="536"/>
    </row>
    <row r="357" spans="55:55">
      <c r="BC357" s="536"/>
    </row>
    <row r="358" spans="55:55">
      <c r="BC358" s="536"/>
    </row>
    <row r="359" spans="55:55">
      <c r="BC359" s="536"/>
    </row>
    <row r="360" spans="55:55">
      <c r="BC360" s="536"/>
    </row>
    <row r="361" spans="55:55">
      <c r="BC361" s="536"/>
    </row>
    <row r="362" spans="55:55">
      <c r="BC362" s="536"/>
    </row>
    <row r="363" spans="55:55">
      <c r="BC363" s="536"/>
    </row>
    <row r="364" spans="55:55">
      <c r="BC364" s="536"/>
    </row>
    <row r="365" spans="55:55">
      <c r="BC365" s="536"/>
    </row>
    <row r="366" spans="55:55">
      <c r="BC366" s="536"/>
    </row>
    <row r="367" spans="55:55">
      <c r="BC367" s="536"/>
    </row>
    <row r="368" spans="55:55">
      <c r="BC368" s="536"/>
    </row>
    <row r="369" spans="55:55">
      <c r="BC369" s="536"/>
    </row>
    <row r="370" spans="55:55">
      <c r="BC370" s="536"/>
    </row>
    <row r="371" spans="55:55">
      <c r="BC371" s="536"/>
    </row>
    <row r="372" spans="55:55">
      <c r="BC372" s="536"/>
    </row>
    <row r="373" spans="55:55">
      <c r="BC373" s="536"/>
    </row>
    <row r="374" spans="55:55">
      <c r="BC374" s="536"/>
    </row>
    <row r="375" spans="55:55">
      <c r="BC375" s="536"/>
    </row>
    <row r="376" spans="55:55">
      <c r="BC376" s="536"/>
    </row>
    <row r="377" spans="55:55">
      <c r="BC377" s="536"/>
    </row>
    <row r="378" spans="55:55">
      <c r="BC378" s="536"/>
    </row>
    <row r="379" spans="55:55">
      <c r="BC379" s="536"/>
    </row>
    <row r="380" spans="55:55">
      <c r="BC380" s="536"/>
    </row>
    <row r="381" spans="55:55">
      <c r="BC381" s="536"/>
    </row>
    <row r="382" spans="55:55">
      <c r="BC382" s="536"/>
    </row>
    <row r="383" spans="55:55">
      <c r="BC383" s="536"/>
    </row>
    <row r="384" spans="55:55">
      <c r="BC384" s="536"/>
    </row>
    <row r="385" spans="55:55">
      <c r="BC385" s="536"/>
    </row>
    <row r="386" spans="55:55">
      <c r="BC386" s="536"/>
    </row>
    <row r="387" spans="55:55">
      <c r="BC387" s="536"/>
    </row>
    <row r="388" spans="55:55">
      <c r="BC388" s="536"/>
    </row>
    <row r="389" spans="55:55">
      <c r="BC389" s="536"/>
    </row>
    <row r="390" spans="55:55">
      <c r="BC390" s="536"/>
    </row>
    <row r="391" spans="55:55">
      <c r="BC391" s="536"/>
    </row>
    <row r="392" spans="55:55">
      <c r="BC392" s="536"/>
    </row>
    <row r="393" spans="55:55">
      <c r="BC393" s="536"/>
    </row>
    <row r="394" spans="55:55">
      <c r="BC394" s="536"/>
    </row>
    <row r="395" spans="55:55">
      <c r="BC395" s="536"/>
    </row>
    <row r="396" spans="55:55">
      <c r="BC396" s="536"/>
    </row>
    <row r="397" spans="55:55">
      <c r="BC397" s="536"/>
    </row>
    <row r="398" spans="55:55">
      <c r="BC398" s="536"/>
    </row>
    <row r="399" spans="55:55">
      <c r="BC399" s="536"/>
    </row>
    <row r="400" spans="55:55">
      <c r="BC400" s="536"/>
    </row>
    <row r="401" spans="55:55">
      <c r="BC401" s="536"/>
    </row>
    <row r="402" spans="55:55">
      <c r="BC402" s="536"/>
    </row>
    <row r="403" spans="55:55">
      <c r="BC403" s="536"/>
    </row>
    <row r="404" spans="55:55">
      <c r="BC404" s="536"/>
    </row>
    <row r="405" spans="55:55">
      <c r="BC405" s="536"/>
    </row>
    <row r="406" spans="55:55">
      <c r="BC406" s="536"/>
    </row>
    <row r="407" spans="55:55">
      <c r="BC407" s="536"/>
    </row>
    <row r="408" spans="55:55">
      <c r="BC408" s="536"/>
    </row>
    <row r="409" spans="55:55">
      <c r="BC409" s="536"/>
    </row>
    <row r="410" spans="55:55">
      <c r="BC410" s="536"/>
    </row>
    <row r="411" spans="55:55">
      <c r="BC411" s="536"/>
    </row>
  </sheetData>
  <mergeCells count="253">
    <mergeCell ref="AW86:AW87"/>
    <mergeCell ref="AW84:AW85"/>
    <mergeCell ref="AW82:AW83"/>
    <mergeCell ref="AW80:AW81"/>
    <mergeCell ref="AW78:AW79"/>
    <mergeCell ref="AW76:AW77"/>
    <mergeCell ref="AW74:AW75"/>
    <mergeCell ref="AW72:AW73"/>
    <mergeCell ref="AW70:AW71"/>
    <mergeCell ref="AX86:AX87"/>
    <mergeCell ref="AX68:AX69"/>
    <mergeCell ref="AX76:AX77"/>
    <mergeCell ref="AX78:AX79"/>
    <mergeCell ref="AX80:AX81"/>
    <mergeCell ref="AX82:AX83"/>
    <mergeCell ref="AX84:AX85"/>
    <mergeCell ref="AX70:AX71"/>
    <mergeCell ref="AX72:AX73"/>
    <mergeCell ref="AX74:AX75"/>
    <mergeCell ref="AX88:AX89"/>
    <mergeCell ref="AX90:AX91"/>
    <mergeCell ref="AX92:AX93"/>
    <mergeCell ref="AX94:AX95"/>
    <mergeCell ref="AX96:AX97"/>
    <mergeCell ref="AX98:AX99"/>
    <mergeCell ref="AW98:AW99"/>
    <mergeCell ref="AW96:AW97"/>
    <mergeCell ref="AW94:AW95"/>
    <mergeCell ref="AW92:AW93"/>
    <mergeCell ref="AW90:AW91"/>
    <mergeCell ref="AW88:AW89"/>
    <mergeCell ref="AW52:AW53"/>
    <mergeCell ref="AW50:AW51"/>
    <mergeCell ref="AW48:AW49"/>
    <mergeCell ref="AW46:AW47"/>
    <mergeCell ref="AW44:AW45"/>
    <mergeCell ref="AW68:AW69"/>
    <mergeCell ref="AX50:AX51"/>
    <mergeCell ref="AX52:AX53"/>
    <mergeCell ref="AX54:AX55"/>
    <mergeCell ref="AX56:AX57"/>
    <mergeCell ref="AX58:AX59"/>
    <mergeCell ref="AX60:AX61"/>
    <mergeCell ref="AX66:AX67"/>
    <mergeCell ref="AX44:AX45"/>
    <mergeCell ref="AX46:AX47"/>
    <mergeCell ref="AX48:AX49"/>
    <mergeCell ref="AW56:AW57"/>
    <mergeCell ref="AW54:AW55"/>
    <mergeCell ref="AW66:AW67"/>
    <mergeCell ref="AW60:AW61"/>
    <mergeCell ref="AW58:AW59"/>
    <mergeCell ref="AW34:AW35"/>
    <mergeCell ref="AX34:AX35"/>
    <mergeCell ref="AX32:AX33"/>
    <mergeCell ref="AX36:AX37"/>
    <mergeCell ref="AX38:AX39"/>
    <mergeCell ref="AW38:AW39"/>
    <mergeCell ref="AW36:AW37"/>
    <mergeCell ref="AX40:AX41"/>
    <mergeCell ref="AX42:AX43"/>
    <mergeCell ref="AW42:AW43"/>
    <mergeCell ref="AW40:AW41"/>
    <mergeCell ref="B60:B61"/>
    <mergeCell ref="C60:D61"/>
    <mergeCell ref="B80:B81"/>
    <mergeCell ref="B96:B97"/>
    <mergeCell ref="A98:D99"/>
    <mergeCell ref="A84:A97"/>
    <mergeCell ref="B84:B85"/>
    <mergeCell ref="B86:B87"/>
    <mergeCell ref="B88:B89"/>
    <mergeCell ref="A60:A69"/>
    <mergeCell ref="B94:B95"/>
    <mergeCell ref="B90:B91"/>
    <mergeCell ref="B68:D69"/>
    <mergeCell ref="A76:A83"/>
    <mergeCell ref="C80:D81"/>
    <mergeCell ref="A70:A75"/>
    <mergeCell ref="C76:D77"/>
    <mergeCell ref="B74:D75"/>
    <mergeCell ref="C72:D73"/>
    <mergeCell ref="C70:D71"/>
    <mergeCell ref="C96:D97"/>
    <mergeCell ref="B82:D83"/>
    <mergeCell ref="C92:D93"/>
    <mergeCell ref="C94:D95"/>
    <mergeCell ref="C66:D67"/>
    <mergeCell ref="B76:B77"/>
    <mergeCell ref="B72:B73"/>
    <mergeCell ref="C78:D79"/>
    <mergeCell ref="B92:B93"/>
    <mergeCell ref="C86:D87"/>
    <mergeCell ref="C88:D89"/>
    <mergeCell ref="C90:D91"/>
    <mergeCell ref="C84:D85"/>
    <mergeCell ref="B66:B67"/>
    <mergeCell ref="B78:B79"/>
    <mergeCell ref="W4:X4"/>
    <mergeCell ref="AW30:AW31"/>
    <mergeCell ref="AX30:AX31"/>
    <mergeCell ref="AW32:AW33"/>
    <mergeCell ref="AW10:AW11"/>
    <mergeCell ref="AX10:AX11"/>
    <mergeCell ref="AX12:AX13"/>
    <mergeCell ref="AW12:AW13"/>
    <mergeCell ref="AW14:AW15"/>
    <mergeCell ref="AX14:AX15"/>
    <mergeCell ref="AX22:AX23"/>
    <mergeCell ref="AW24:AW25"/>
    <mergeCell ref="AX24:AX25"/>
    <mergeCell ref="AX26:AX27"/>
    <mergeCell ref="AX28:AX29"/>
    <mergeCell ref="AW26:AW27"/>
    <mergeCell ref="AW28:AW29"/>
    <mergeCell ref="AX16:AX17"/>
    <mergeCell ref="AX18:AX19"/>
    <mergeCell ref="AX20:AX21"/>
    <mergeCell ref="AW16:AW17"/>
    <mergeCell ref="AW18:AW19"/>
    <mergeCell ref="AW20:AW21"/>
    <mergeCell ref="AW22:AW23"/>
    <mergeCell ref="AA5:AB5"/>
    <mergeCell ref="AU5:AV5"/>
    <mergeCell ref="AK4:AL4"/>
    <mergeCell ref="AA4:AB4"/>
    <mergeCell ref="AM4:AN4"/>
    <mergeCell ref="AO4:AP4"/>
    <mergeCell ref="AQ4:AR4"/>
    <mergeCell ref="AC4:AD4"/>
    <mergeCell ref="AE4:AF4"/>
    <mergeCell ref="AG4:AH4"/>
    <mergeCell ref="AI4:AJ4"/>
    <mergeCell ref="AS4:AT4"/>
    <mergeCell ref="AG5:AH5"/>
    <mergeCell ref="AM5:AN5"/>
    <mergeCell ref="B22:D23"/>
    <mergeCell ref="A34:A41"/>
    <mergeCell ref="A42:A51"/>
    <mergeCell ref="A16:A23"/>
    <mergeCell ref="C10:D11"/>
    <mergeCell ref="B12:B13"/>
    <mergeCell ref="C46:D47"/>
    <mergeCell ref="B42:B43"/>
    <mergeCell ref="B46:B47"/>
    <mergeCell ref="C34:D35"/>
    <mergeCell ref="C36:D37"/>
    <mergeCell ref="C38:D39"/>
    <mergeCell ref="B26:B27"/>
    <mergeCell ref="B28:B29"/>
    <mergeCell ref="B30:B31"/>
    <mergeCell ref="B38:B39"/>
    <mergeCell ref="B16:B17"/>
    <mergeCell ref="B48:B49"/>
    <mergeCell ref="C48:D49"/>
    <mergeCell ref="A24:A33"/>
    <mergeCell ref="B56:B57"/>
    <mergeCell ref="B70:B71"/>
    <mergeCell ref="I7:J8"/>
    <mergeCell ref="O7:P8"/>
    <mergeCell ref="Q8:R8"/>
    <mergeCell ref="B40:D41"/>
    <mergeCell ref="B50:D51"/>
    <mergeCell ref="B58:D59"/>
    <mergeCell ref="B14:D15"/>
    <mergeCell ref="B10:B11"/>
    <mergeCell ref="C12:D13"/>
    <mergeCell ref="C16:D17"/>
    <mergeCell ref="C9:D9"/>
    <mergeCell ref="C54:D55"/>
    <mergeCell ref="E8:F8"/>
    <mergeCell ref="G8:H8"/>
    <mergeCell ref="K8:L8"/>
    <mergeCell ref="M8:N8"/>
    <mergeCell ref="C52:D53"/>
    <mergeCell ref="B54:B55"/>
    <mergeCell ref="B52:B53"/>
    <mergeCell ref="B36:B37"/>
    <mergeCell ref="C42:D43"/>
    <mergeCell ref="C44:D45"/>
    <mergeCell ref="A52:A59"/>
    <mergeCell ref="E3:J3"/>
    <mergeCell ref="E4:F4"/>
    <mergeCell ref="K3:P3"/>
    <mergeCell ref="Q3:V3"/>
    <mergeCell ref="W3:AB3"/>
    <mergeCell ref="Y6:Z6"/>
    <mergeCell ref="AA6:AB6"/>
    <mergeCell ref="Y4:Z4"/>
    <mergeCell ref="G4:H4"/>
    <mergeCell ref="C56:D57"/>
    <mergeCell ref="B34:B35"/>
    <mergeCell ref="B18:B19"/>
    <mergeCell ref="B20:B21"/>
    <mergeCell ref="B24:B25"/>
    <mergeCell ref="C26:D27"/>
    <mergeCell ref="C28:D29"/>
    <mergeCell ref="C30:D31"/>
    <mergeCell ref="C24:D25"/>
    <mergeCell ref="B32:D33"/>
    <mergeCell ref="C18:D19"/>
    <mergeCell ref="C20:D21"/>
    <mergeCell ref="B44:B45"/>
    <mergeCell ref="A10:A15"/>
    <mergeCell ref="I4:J4"/>
    <mergeCell ref="K4:L4"/>
    <mergeCell ref="M4:N4"/>
    <mergeCell ref="G6:H6"/>
    <mergeCell ref="I6:J6"/>
    <mergeCell ref="M6:N6"/>
    <mergeCell ref="O6:P6"/>
    <mergeCell ref="S6:T6"/>
    <mergeCell ref="U6:V6"/>
    <mergeCell ref="O5:P5"/>
    <mergeCell ref="I5:J5"/>
    <mergeCell ref="U5:V5"/>
    <mergeCell ref="O4:P4"/>
    <mergeCell ref="Q4:R4"/>
    <mergeCell ref="S4:T4"/>
    <mergeCell ref="U4:V4"/>
    <mergeCell ref="Y8:Z8"/>
    <mergeCell ref="AE8:AF8"/>
    <mergeCell ref="AI8:AJ8"/>
    <mergeCell ref="AK8:AL8"/>
    <mergeCell ref="AG7:AH8"/>
    <mergeCell ref="AM7:AN8"/>
    <mergeCell ref="AC8:AD8"/>
    <mergeCell ref="U7:V8"/>
    <mergeCell ref="AA7:AB8"/>
    <mergeCell ref="B62:B63"/>
    <mergeCell ref="C62:D63"/>
    <mergeCell ref="B64:B65"/>
    <mergeCell ref="C64:D65"/>
    <mergeCell ref="BA3:BA9"/>
    <mergeCell ref="BB3:BB9"/>
    <mergeCell ref="BD3:BD9"/>
    <mergeCell ref="AC3:AH3"/>
    <mergeCell ref="AI3:AN3"/>
    <mergeCell ref="AO3:AP3"/>
    <mergeCell ref="AE6:AF6"/>
    <mergeCell ref="AS6:AT6"/>
    <mergeCell ref="AU6:AV6"/>
    <mergeCell ref="AU7:AV8"/>
    <mergeCell ref="AQ8:AR8"/>
    <mergeCell ref="AS8:AT8"/>
    <mergeCell ref="AO8:AP8"/>
    <mergeCell ref="AG6:AH6"/>
    <mergeCell ref="AK6:AL6"/>
    <mergeCell ref="AM6:AN6"/>
    <mergeCell ref="AU4:AV4"/>
    <mergeCell ref="BC3:BC9"/>
    <mergeCell ref="S8:T8"/>
    <mergeCell ref="W8:X8"/>
  </mergeCells>
  <phoneticPr fontId="2"/>
  <pageMargins left="0.39370078740157483" right="0.39370078740157483" top="0.82677165354330717" bottom="0.31496062992125984" header="0.82677165354330717" footer="0.51181102362204722"/>
  <pageSetup paperSize="9" scale="44" fitToHeight="0" orientation="landscape" r:id="rId1"/>
  <headerFooter alignWithMargins="0">
    <oddHeader xml:space="preserve">&amp;C（19）運転事故調査票　　（その&amp;P）
</oddHeader>
    <oddFooter>&amp;P / &amp;N ページ</oddFooter>
  </headerFooter>
  <rowBreaks count="1" manualBreakCount="1">
    <brk id="69" max="16383" man="1"/>
  </rowBreaks>
  <ignoredErrors>
    <ignoredError sqref="E14:AV15 E22:AV23 E32:AV33 E40:AV41 E50:AV51 E58:AV59 E72:AV75 E82:AV82 E68:AV69 E71:J71 M71:AV71 E70:X70 Z70:AV70 E83:AO83 AP83:AV83 E84:AP85 E88:AP99 E86:AH86 AJ86:AP86 E87:AH87 AJ87:AP87 AI86:AI87" unlockedFormula="1"/>
    <ignoredError sqref="BC71:BC80 BC10 BC66:BC70 BC12:BC61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C415"/>
  <sheetViews>
    <sheetView view="pageBreakPreview" topLeftCell="A364" zoomScale="55" zoomScaleNormal="70" zoomScaleSheetLayoutView="55" workbookViewId="0">
      <pane xSplit="4" topLeftCell="E1" activePane="topRight" state="frozen"/>
      <selection activeCell="AI51" sqref="AI51"/>
      <selection pane="topRight" activeCell="R406" sqref="R406"/>
    </sheetView>
  </sheetViews>
  <sheetFormatPr defaultColWidth="9" defaultRowHeight="16.5"/>
  <cols>
    <col min="1" max="3" width="8.453125" style="141" customWidth="1"/>
    <col min="4" max="4" width="10.6328125" style="141" customWidth="1"/>
    <col min="5" max="48" width="6.08984375" style="141" customWidth="1"/>
    <col min="49" max="49" width="10.453125" style="247" customWidth="1"/>
    <col min="50" max="50" width="9.90625" style="247" customWidth="1"/>
    <col min="51" max="51" width="1.08984375" style="141" customWidth="1"/>
    <col min="52" max="52" width="9" style="141"/>
    <col min="53" max="53" width="10.81640625" style="535" customWidth="1"/>
    <col min="54" max="54" width="13" style="535" customWidth="1"/>
    <col min="55" max="55" width="18.08984375" style="535" customWidth="1"/>
    <col min="56" max="16384" width="9" style="141"/>
  </cols>
  <sheetData>
    <row r="1" spans="1:55">
      <c r="A1" s="139"/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39"/>
      <c r="Q1" s="139"/>
      <c r="R1" s="139"/>
      <c r="S1" s="139"/>
      <c r="T1" s="139"/>
      <c r="U1" s="139"/>
      <c r="V1" s="139"/>
      <c r="W1" s="139"/>
      <c r="X1" s="139"/>
      <c r="Y1" s="139"/>
      <c r="Z1" s="139"/>
      <c r="AA1" s="139"/>
      <c r="AB1" s="139"/>
      <c r="AC1" s="139"/>
      <c r="AD1" s="139"/>
      <c r="AE1" s="139"/>
      <c r="AF1" s="139"/>
      <c r="AG1" s="139"/>
      <c r="AH1" s="139"/>
      <c r="AI1" s="139"/>
      <c r="AJ1" s="139"/>
      <c r="AK1" s="139"/>
      <c r="AL1" s="139"/>
      <c r="AM1" s="139"/>
      <c r="AN1" s="139"/>
      <c r="AO1" s="139"/>
      <c r="AP1" s="139"/>
      <c r="AQ1" s="139"/>
      <c r="AR1" s="139"/>
      <c r="AS1" s="139"/>
      <c r="AT1" s="139"/>
      <c r="AU1" s="139"/>
      <c r="AV1" s="139"/>
      <c r="AW1" s="140"/>
      <c r="AX1" s="140"/>
    </row>
    <row r="2" spans="1:55" ht="17" thickBot="1">
      <c r="A2" s="142" t="s">
        <v>186</v>
      </c>
      <c r="B2" s="143"/>
      <c r="C2" s="143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 t="s">
        <v>22</v>
      </c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9"/>
      <c r="AS2" s="1"/>
      <c r="AT2" s="1"/>
      <c r="AU2" s="1"/>
      <c r="AV2" s="1"/>
      <c r="AW2" s="144"/>
      <c r="AX2" s="145"/>
    </row>
    <row r="3" spans="1:55">
      <c r="A3" s="146" t="s">
        <v>0</v>
      </c>
      <c r="B3" s="146" t="s">
        <v>1</v>
      </c>
      <c r="C3" s="147" t="s">
        <v>2</v>
      </c>
      <c r="D3" s="148"/>
      <c r="E3" s="785" t="s">
        <v>3</v>
      </c>
      <c r="F3" s="841"/>
      <c r="G3" s="841"/>
      <c r="H3" s="841"/>
      <c r="I3" s="841"/>
      <c r="J3" s="786"/>
      <c r="K3" s="785" t="s">
        <v>281</v>
      </c>
      <c r="L3" s="841"/>
      <c r="M3" s="841"/>
      <c r="N3" s="841"/>
      <c r="O3" s="841"/>
      <c r="P3" s="786"/>
      <c r="Q3" s="785" t="s">
        <v>282</v>
      </c>
      <c r="R3" s="841"/>
      <c r="S3" s="841"/>
      <c r="T3" s="841"/>
      <c r="U3" s="841"/>
      <c r="V3" s="786"/>
      <c r="W3" s="842" t="s">
        <v>283</v>
      </c>
      <c r="X3" s="843"/>
      <c r="Y3" s="843"/>
      <c r="Z3" s="843"/>
      <c r="AA3" s="843"/>
      <c r="AB3" s="844"/>
      <c r="AC3" s="785" t="s">
        <v>284</v>
      </c>
      <c r="AD3" s="841"/>
      <c r="AE3" s="841"/>
      <c r="AF3" s="841"/>
      <c r="AG3" s="841"/>
      <c r="AH3" s="786"/>
      <c r="AI3" s="842" t="s">
        <v>285</v>
      </c>
      <c r="AJ3" s="843"/>
      <c r="AK3" s="843"/>
      <c r="AL3" s="843"/>
      <c r="AM3" s="843"/>
      <c r="AN3" s="844"/>
      <c r="AO3" s="785" t="s">
        <v>286</v>
      </c>
      <c r="AP3" s="786"/>
      <c r="AQ3" s="149" t="s">
        <v>4</v>
      </c>
      <c r="AR3" s="150"/>
      <c r="AS3" s="150" t="s">
        <v>5</v>
      </c>
      <c r="AT3" s="150"/>
      <c r="AU3" s="150"/>
      <c r="AV3" s="151"/>
      <c r="AW3" s="3" t="s">
        <v>6</v>
      </c>
      <c r="AX3" s="4" t="s">
        <v>271</v>
      </c>
      <c r="BA3" s="664" t="s">
        <v>349</v>
      </c>
      <c r="BB3" s="664" t="s">
        <v>350</v>
      </c>
      <c r="BC3" s="664" t="s">
        <v>352</v>
      </c>
    </row>
    <row r="4" spans="1:55">
      <c r="A4" s="152"/>
      <c r="B4" s="152"/>
      <c r="C4" s="153" t="s">
        <v>7</v>
      </c>
      <c r="D4" s="154"/>
      <c r="E4" s="781" t="s">
        <v>288</v>
      </c>
      <c r="F4" s="782"/>
      <c r="G4" s="783" t="s">
        <v>289</v>
      </c>
      <c r="H4" s="782"/>
      <c r="I4" s="783" t="s">
        <v>10</v>
      </c>
      <c r="J4" s="780"/>
      <c r="K4" s="781" t="s">
        <v>290</v>
      </c>
      <c r="L4" s="782"/>
      <c r="M4" s="783" t="s">
        <v>291</v>
      </c>
      <c r="N4" s="782"/>
      <c r="O4" s="783" t="s">
        <v>10</v>
      </c>
      <c r="P4" s="780"/>
      <c r="Q4" s="781" t="s">
        <v>290</v>
      </c>
      <c r="R4" s="782"/>
      <c r="S4" s="783" t="s">
        <v>291</v>
      </c>
      <c r="T4" s="782"/>
      <c r="U4" s="783" t="s">
        <v>10</v>
      </c>
      <c r="V4" s="780"/>
      <c r="W4" s="781" t="s">
        <v>290</v>
      </c>
      <c r="X4" s="782"/>
      <c r="Y4" s="783" t="s">
        <v>291</v>
      </c>
      <c r="Z4" s="782"/>
      <c r="AA4" s="783" t="s">
        <v>10</v>
      </c>
      <c r="AB4" s="780"/>
      <c r="AC4" s="781" t="s">
        <v>290</v>
      </c>
      <c r="AD4" s="782"/>
      <c r="AE4" s="783" t="s">
        <v>291</v>
      </c>
      <c r="AF4" s="782"/>
      <c r="AG4" s="783" t="s">
        <v>10</v>
      </c>
      <c r="AH4" s="780"/>
      <c r="AI4" s="781" t="s">
        <v>290</v>
      </c>
      <c r="AJ4" s="782"/>
      <c r="AK4" s="783" t="s">
        <v>291</v>
      </c>
      <c r="AL4" s="782"/>
      <c r="AM4" s="783" t="s">
        <v>10</v>
      </c>
      <c r="AN4" s="780"/>
      <c r="AO4" s="781" t="s">
        <v>290</v>
      </c>
      <c r="AP4" s="782"/>
      <c r="AQ4" s="781" t="s">
        <v>290</v>
      </c>
      <c r="AR4" s="782"/>
      <c r="AS4" s="779" t="s">
        <v>291</v>
      </c>
      <c r="AT4" s="782"/>
      <c r="AU4" s="779" t="s">
        <v>10</v>
      </c>
      <c r="AV4" s="780"/>
      <c r="AW4" s="5" t="s">
        <v>13</v>
      </c>
      <c r="AX4" s="6" t="s">
        <v>292</v>
      </c>
      <c r="BA4" s="664"/>
      <c r="BB4" s="664"/>
      <c r="BC4" s="664"/>
    </row>
    <row r="5" spans="1:55">
      <c r="A5" s="152"/>
      <c r="B5" s="152"/>
      <c r="C5" s="153"/>
      <c r="D5" s="154"/>
      <c r="E5" s="155"/>
      <c r="F5" s="156"/>
      <c r="G5" s="157"/>
      <c r="H5" s="156"/>
      <c r="I5" s="778" t="s">
        <v>15</v>
      </c>
      <c r="J5" s="788"/>
      <c r="K5" s="155"/>
      <c r="L5" s="156"/>
      <c r="M5" s="157"/>
      <c r="N5" s="156"/>
      <c r="O5" s="778" t="s">
        <v>15</v>
      </c>
      <c r="P5" s="788"/>
      <c r="Q5" s="155"/>
      <c r="R5" s="156"/>
      <c r="S5" s="157"/>
      <c r="T5" s="156"/>
      <c r="U5" s="778" t="s">
        <v>15</v>
      </c>
      <c r="V5" s="788"/>
      <c r="W5" s="155"/>
      <c r="X5" s="156"/>
      <c r="Y5" s="157"/>
      <c r="Z5" s="156"/>
      <c r="AA5" s="778" t="s">
        <v>15</v>
      </c>
      <c r="AB5" s="788"/>
      <c r="AC5" s="155"/>
      <c r="AD5" s="156"/>
      <c r="AE5" s="157"/>
      <c r="AF5" s="156"/>
      <c r="AG5" s="778" t="s">
        <v>15</v>
      </c>
      <c r="AH5" s="788"/>
      <c r="AI5" s="155"/>
      <c r="AJ5" s="156"/>
      <c r="AK5" s="157"/>
      <c r="AL5" s="156"/>
      <c r="AM5" s="778" t="s">
        <v>15</v>
      </c>
      <c r="AN5" s="788"/>
      <c r="AO5" s="155"/>
      <c r="AP5" s="156"/>
      <c r="AQ5" s="155"/>
      <c r="AR5" s="156"/>
      <c r="AS5" s="158"/>
      <c r="AT5" s="156"/>
      <c r="AU5" s="787" t="s">
        <v>15</v>
      </c>
      <c r="AV5" s="788"/>
      <c r="AW5" s="5" t="s">
        <v>263</v>
      </c>
      <c r="AX5" s="6" t="s">
        <v>293</v>
      </c>
      <c r="BA5" s="664"/>
      <c r="BB5" s="664"/>
      <c r="BC5" s="664"/>
    </row>
    <row r="6" spans="1:55">
      <c r="A6" s="159" t="s">
        <v>17</v>
      </c>
      <c r="B6" s="159" t="s">
        <v>18</v>
      </c>
      <c r="C6" s="160" t="s">
        <v>19</v>
      </c>
      <c r="D6" s="161"/>
      <c r="E6" s="155"/>
      <c r="F6" s="156"/>
      <c r="G6" s="778" t="s">
        <v>294</v>
      </c>
      <c r="H6" s="777"/>
      <c r="I6" s="778" t="s">
        <v>294</v>
      </c>
      <c r="J6" s="788"/>
      <c r="K6" s="155"/>
      <c r="L6" s="156"/>
      <c r="M6" s="778" t="s">
        <v>294</v>
      </c>
      <c r="N6" s="777"/>
      <c r="O6" s="778" t="s">
        <v>294</v>
      </c>
      <c r="P6" s="788"/>
      <c r="Q6" s="155"/>
      <c r="R6" s="156"/>
      <c r="S6" s="778" t="s">
        <v>294</v>
      </c>
      <c r="T6" s="777"/>
      <c r="U6" s="778" t="s">
        <v>294</v>
      </c>
      <c r="V6" s="788"/>
      <c r="W6" s="155"/>
      <c r="X6" s="156"/>
      <c r="Y6" s="778" t="s">
        <v>294</v>
      </c>
      <c r="Z6" s="777"/>
      <c r="AA6" s="778" t="s">
        <v>294</v>
      </c>
      <c r="AB6" s="788"/>
      <c r="AC6" s="155"/>
      <c r="AD6" s="156"/>
      <c r="AE6" s="778" t="s">
        <v>294</v>
      </c>
      <c r="AF6" s="777"/>
      <c r="AG6" s="778" t="s">
        <v>294</v>
      </c>
      <c r="AH6" s="788"/>
      <c r="AI6" s="155"/>
      <c r="AJ6" s="156"/>
      <c r="AK6" s="778" t="s">
        <v>294</v>
      </c>
      <c r="AL6" s="777"/>
      <c r="AM6" s="778" t="s">
        <v>294</v>
      </c>
      <c r="AN6" s="788"/>
      <c r="AO6" s="155"/>
      <c r="AP6" s="156"/>
      <c r="AQ6" s="155"/>
      <c r="AR6" s="156"/>
      <c r="AS6" s="787" t="s">
        <v>294</v>
      </c>
      <c r="AT6" s="777"/>
      <c r="AU6" s="787" t="s">
        <v>294</v>
      </c>
      <c r="AV6" s="788"/>
      <c r="AW6" s="5" t="s">
        <v>264</v>
      </c>
      <c r="AX6" s="6" t="s">
        <v>295</v>
      </c>
      <c r="BA6" s="664"/>
      <c r="BB6" s="664"/>
      <c r="BC6" s="664"/>
    </row>
    <row r="7" spans="1:55">
      <c r="A7" s="159"/>
      <c r="B7" s="159"/>
      <c r="C7" s="160"/>
      <c r="D7" s="161"/>
      <c r="E7" s="155"/>
      <c r="F7" s="156"/>
      <c r="G7" s="157"/>
      <c r="H7" s="156"/>
      <c r="I7" s="778" t="s">
        <v>296</v>
      </c>
      <c r="J7" s="788"/>
      <c r="K7" s="155"/>
      <c r="L7" s="156"/>
      <c r="M7" s="157"/>
      <c r="N7" s="156"/>
      <c r="O7" s="778" t="s">
        <v>296</v>
      </c>
      <c r="P7" s="788"/>
      <c r="Q7" s="155"/>
      <c r="R7" s="156"/>
      <c r="S7" s="157"/>
      <c r="T7" s="156"/>
      <c r="U7" s="778" t="s">
        <v>296</v>
      </c>
      <c r="V7" s="788"/>
      <c r="W7" s="155"/>
      <c r="X7" s="156"/>
      <c r="Y7" s="157"/>
      <c r="Z7" s="156"/>
      <c r="AA7" s="778" t="s">
        <v>296</v>
      </c>
      <c r="AB7" s="788"/>
      <c r="AC7" s="155"/>
      <c r="AD7" s="156"/>
      <c r="AE7" s="157"/>
      <c r="AF7" s="156"/>
      <c r="AG7" s="778" t="s">
        <v>296</v>
      </c>
      <c r="AH7" s="788"/>
      <c r="AI7" s="155"/>
      <c r="AJ7" s="156"/>
      <c r="AK7" s="157"/>
      <c r="AL7" s="156"/>
      <c r="AM7" s="778" t="s">
        <v>296</v>
      </c>
      <c r="AN7" s="788"/>
      <c r="AO7" s="155"/>
      <c r="AP7" s="156"/>
      <c r="AQ7" s="155"/>
      <c r="AR7" s="156"/>
      <c r="AS7" s="158"/>
      <c r="AT7" s="156"/>
      <c r="AU7" s="787" t="s">
        <v>296</v>
      </c>
      <c r="AV7" s="788"/>
      <c r="AW7" s="5" t="s">
        <v>265</v>
      </c>
      <c r="AX7" s="6" t="s">
        <v>268</v>
      </c>
      <c r="BA7" s="664"/>
      <c r="BB7" s="664"/>
      <c r="BC7" s="664"/>
    </row>
    <row r="8" spans="1:55">
      <c r="A8" s="152" t="s">
        <v>297</v>
      </c>
      <c r="B8" s="152"/>
      <c r="C8" s="160"/>
      <c r="D8" s="162" t="s">
        <v>23</v>
      </c>
      <c r="E8" s="776" t="s">
        <v>296</v>
      </c>
      <c r="F8" s="777"/>
      <c r="G8" s="778" t="s">
        <v>296</v>
      </c>
      <c r="H8" s="777"/>
      <c r="I8" s="778"/>
      <c r="J8" s="788"/>
      <c r="K8" s="776" t="s">
        <v>296</v>
      </c>
      <c r="L8" s="777"/>
      <c r="M8" s="778" t="s">
        <v>296</v>
      </c>
      <c r="N8" s="777"/>
      <c r="O8" s="778"/>
      <c r="P8" s="788"/>
      <c r="Q8" s="776" t="s">
        <v>296</v>
      </c>
      <c r="R8" s="777"/>
      <c r="S8" s="778" t="s">
        <v>296</v>
      </c>
      <c r="T8" s="777"/>
      <c r="U8" s="778"/>
      <c r="V8" s="788"/>
      <c r="W8" s="776" t="s">
        <v>296</v>
      </c>
      <c r="X8" s="777"/>
      <c r="Y8" s="778" t="s">
        <v>296</v>
      </c>
      <c r="Z8" s="777"/>
      <c r="AA8" s="778"/>
      <c r="AB8" s="788"/>
      <c r="AC8" s="776" t="s">
        <v>296</v>
      </c>
      <c r="AD8" s="777"/>
      <c r="AE8" s="778" t="s">
        <v>296</v>
      </c>
      <c r="AF8" s="777"/>
      <c r="AG8" s="778"/>
      <c r="AH8" s="788"/>
      <c r="AI8" s="776" t="s">
        <v>296</v>
      </c>
      <c r="AJ8" s="777"/>
      <c r="AK8" s="778" t="s">
        <v>296</v>
      </c>
      <c r="AL8" s="777"/>
      <c r="AM8" s="778"/>
      <c r="AN8" s="788"/>
      <c r="AO8" s="776" t="s">
        <v>296</v>
      </c>
      <c r="AP8" s="777"/>
      <c r="AQ8" s="776" t="s">
        <v>296</v>
      </c>
      <c r="AR8" s="777"/>
      <c r="AS8" s="787" t="s">
        <v>296</v>
      </c>
      <c r="AT8" s="777"/>
      <c r="AU8" s="787"/>
      <c r="AV8" s="788"/>
      <c r="AW8" s="5" t="s">
        <v>266</v>
      </c>
      <c r="AX8" s="6" t="s">
        <v>24</v>
      </c>
      <c r="BA8" s="664"/>
      <c r="BB8" s="664"/>
      <c r="BC8" s="664"/>
    </row>
    <row r="9" spans="1:55" ht="17" thickBot="1">
      <c r="A9" s="163" t="s">
        <v>25</v>
      </c>
      <c r="B9" s="164" t="s">
        <v>23</v>
      </c>
      <c r="C9" s="826" t="s">
        <v>26</v>
      </c>
      <c r="D9" s="827"/>
      <c r="E9" s="165"/>
      <c r="F9" s="166"/>
      <c r="G9" s="167"/>
      <c r="H9" s="166"/>
      <c r="I9" s="167"/>
      <c r="J9" s="168"/>
      <c r="K9" s="165"/>
      <c r="L9" s="166"/>
      <c r="M9" s="167"/>
      <c r="N9" s="166"/>
      <c r="O9" s="167"/>
      <c r="P9" s="168"/>
      <c r="Q9" s="165"/>
      <c r="R9" s="166"/>
      <c r="S9" s="167"/>
      <c r="T9" s="166"/>
      <c r="U9" s="167"/>
      <c r="V9" s="168"/>
      <c r="W9" s="165"/>
      <c r="X9" s="166"/>
      <c r="Y9" s="167"/>
      <c r="Z9" s="166"/>
      <c r="AA9" s="167"/>
      <c r="AB9" s="168"/>
      <c r="AC9" s="165"/>
      <c r="AD9" s="166"/>
      <c r="AE9" s="167"/>
      <c r="AF9" s="166"/>
      <c r="AG9" s="167"/>
      <c r="AH9" s="168"/>
      <c r="AI9" s="165"/>
      <c r="AJ9" s="166"/>
      <c r="AK9" s="167"/>
      <c r="AL9" s="166"/>
      <c r="AM9" s="167"/>
      <c r="AN9" s="168"/>
      <c r="AO9" s="165"/>
      <c r="AP9" s="166"/>
      <c r="AQ9" s="165"/>
      <c r="AR9" s="166"/>
      <c r="AS9" s="606"/>
      <c r="AT9" s="166"/>
      <c r="AU9" s="606"/>
      <c r="AV9" s="607"/>
      <c r="AW9" s="7" t="s">
        <v>267</v>
      </c>
      <c r="AX9" s="8" t="s">
        <v>199</v>
      </c>
      <c r="BA9" s="664"/>
      <c r="BB9" s="664"/>
      <c r="BC9" s="664"/>
    </row>
    <row r="10" spans="1:55" ht="17.25" customHeight="1">
      <c r="A10" s="871" t="s">
        <v>151</v>
      </c>
      <c r="B10" s="769" t="s">
        <v>298</v>
      </c>
      <c r="C10" s="828" t="s">
        <v>154</v>
      </c>
      <c r="D10" s="829"/>
      <c r="E10" s="608"/>
      <c r="F10" s="609"/>
      <c r="G10" s="610"/>
      <c r="H10" s="609"/>
      <c r="I10" s="610"/>
      <c r="J10" s="611"/>
      <c r="K10" s="610"/>
      <c r="L10" s="609"/>
      <c r="M10" s="610"/>
      <c r="N10" s="609"/>
      <c r="O10" s="610"/>
      <c r="P10" s="611"/>
      <c r="Q10" s="610"/>
      <c r="R10" s="609"/>
      <c r="S10" s="610"/>
      <c r="T10" s="609"/>
      <c r="U10" s="610"/>
      <c r="V10" s="611"/>
      <c r="W10" s="610"/>
      <c r="X10" s="609"/>
      <c r="Y10" s="610"/>
      <c r="Z10" s="609"/>
      <c r="AA10" s="610"/>
      <c r="AB10" s="611"/>
      <c r="AC10" s="610"/>
      <c r="AD10" s="609"/>
      <c r="AE10" s="610"/>
      <c r="AF10" s="609"/>
      <c r="AG10" s="610"/>
      <c r="AH10" s="611"/>
      <c r="AI10" s="610"/>
      <c r="AJ10" s="609"/>
      <c r="AK10" s="610"/>
      <c r="AL10" s="609"/>
      <c r="AM10" s="610"/>
      <c r="AN10" s="611"/>
      <c r="AO10" s="610"/>
      <c r="AP10" s="609"/>
      <c r="AQ10" s="407">
        <f t="shared" ref="AQ10:AQ17" si="0">E10+K10+Q10+W10+AC10+AI10+AO10</f>
        <v>0</v>
      </c>
      <c r="AR10" s="408">
        <f t="shared" ref="AR10:AR17" si="1">F10+L10+R10+X10+AD10+AJ10+AP10</f>
        <v>0</v>
      </c>
      <c r="AS10" s="409">
        <f t="shared" ref="AS10:AS17" si="2">G10+M10+S10+Y10+AE10+AK10</f>
        <v>0</v>
      </c>
      <c r="AT10" s="408">
        <f t="shared" ref="AT10:AT17" si="3">H10+N10+T10+Z10+AF10+AL10</f>
        <v>0</v>
      </c>
      <c r="AU10" s="409">
        <f t="shared" ref="AU10:AU17" si="4">I10+O10+U10+AA10+AG10+AM10</f>
        <v>0</v>
      </c>
      <c r="AV10" s="410">
        <f t="shared" ref="AV10:AV17" si="5">J10+P10+V10+AB10+AH10+AN10</f>
        <v>0</v>
      </c>
      <c r="AW10" s="784"/>
      <c r="AX10" s="745"/>
      <c r="BB10" s="559"/>
      <c r="BC10" s="536"/>
    </row>
    <row r="11" spans="1:55" ht="17.25" customHeight="1">
      <c r="A11" s="872"/>
      <c r="B11" s="770"/>
      <c r="C11" s="830"/>
      <c r="D11" s="831"/>
      <c r="E11" s="120"/>
      <c r="F11" s="122"/>
      <c r="G11" s="120"/>
      <c r="H11" s="122"/>
      <c r="I11" s="120"/>
      <c r="J11" s="121"/>
      <c r="K11" s="120"/>
      <c r="L11" s="122"/>
      <c r="M11" s="120"/>
      <c r="N11" s="122"/>
      <c r="O11" s="120"/>
      <c r="P11" s="121"/>
      <c r="Q11" s="120"/>
      <c r="R11" s="122"/>
      <c r="S11" s="120"/>
      <c r="T11" s="122"/>
      <c r="U11" s="120"/>
      <c r="V11" s="121"/>
      <c r="W11" s="120"/>
      <c r="X11" s="122"/>
      <c r="Y11" s="120"/>
      <c r="Z11" s="122"/>
      <c r="AA11" s="120"/>
      <c r="AB11" s="121"/>
      <c r="AC11" s="120"/>
      <c r="AD11" s="122"/>
      <c r="AE11" s="120"/>
      <c r="AF11" s="122"/>
      <c r="AG11" s="120"/>
      <c r="AH11" s="121"/>
      <c r="AI11" s="120"/>
      <c r="AJ11" s="122"/>
      <c r="AK11" s="120"/>
      <c r="AL11" s="122"/>
      <c r="AM11" s="120"/>
      <c r="AN11" s="121"/>
      <c r="AO11" s="120"/>
      <c r="AP11" s="122"/>
      <c r="AQ11" s="396">
        <f t="shared" si="0"/>
        <v>0</v>
      </c>
      <c r="AR11" s="395">
        <f t="shared" si="1"/>
        <v>0</v>
      </c>
      <c r="AS11" s="393">
        <f t="shared" si="2"/>
        <v>0</v>
      </c>
      <c r="AT11" s="395">
        <f t="shared" si="3"/>
        <v>0</v>
      </c>
      <c r="AU11" s="393">
        <f t="shared" si="4"/>
        <v>0</v>
      </c>
      <c r="AV11" s="394">
        <f t="shared" si="5"/>
        <v>0</v>
      </c>
      <c r="AW11" s="747"/>
      <c r="AX11" s="746"/>
      <c r="BB11" s="559"/>
      <c r="BC11" s="536"/>
    </row>
    <row r="12" spans="1:55" ht="17.25" customHeight="1">
      <c r="A12" s="872"/>
      <c r="B12" s="832" t="s">
        <v>325</v>
      </c>
      <c r="C12" s="811" t="s">
        <v>327</v>
      </c>
      <c r="D12" s="812"/>
      <c r="E12" s="117"/>
      <c r="F12" s="119"/>
      <c r="G12" s="117"/>
      <c r="H12" s="119"/>
      <c r="I12" s="117"/>
      <c r="J12" s="118"/>
      <c r="K12" s="117"/>
      <c r="L12" s="119"/>
      <c r="M12" s="117"/>
      <c r="N12" s="119"/>
      <c r="O12" s="117"/>
      <c r="P12" s="118"/>
      <c r="Q12" s="117"/>
      <c r="R12" s="119"/>
      <c r="S12" s="117"/>
      <c r="T12" s="119"/>
      <c r="U12" s="117"/>
      <c r="V12" s="118"/>
      <c r="W12" s="117"/>
      <c r="X12" s="119"/>
      <c r="Y12" s="117"/>
      <c r="Z12" s="119"/>
      <c r="AA12" s="117"/>
      <c r="AB12" s="118"/>
      <c r="AC12" s="117"/>
      <c r="AD12" s="119"/>
      <c r="AE12" s="117"/>
      <c r="AF12" s="119"/>
      <c r="AG12" s="117"/>
      <c r="AH12" s="118"/>
      <c r="AI12" s="117"/>
      <c r="AJ12" s="119"/>
      <c r="AK12" s="117"/>
      <c r="AL12" s="119"/>
      <c r="AM12" s="117"/>
      <c r="AN12" s="118"/>
      <c r="AO12" s="117"/>
      <c r="AP12" s="119"/>
      <c r="AQ12" s="403">
        <f t="shared" si="0"/>
        <v>0</v>
      </c>
      <c r="AR12" s="404">
        <f t="shared" si="1"/>
        <v>0</v>
      </c>
      <c r="AS12" s="405">
        <f t="shared" si="2"/>
        <v>0</v>
      </c>
      <c r="AT12" s="404">
        <f t="shared" si="3"/>
        <v>0</v>
      </c>
      <c r="AU12" s="405">
        <f t="shared" si="4"/>
        <v>0</v>
      </c>
      <c r="AV12" s="406">
        <f t="shared" si="5"/>
        <v>0</v>
      </c>
      <c r="AW12" s="747"/>
      <c r="AX12" s="746"/>
      <c r="BA12" s="535">
        <f t="shared" ref="BA12" si="6">AQ12/BB12</f>
        <v>0</v>
      </c>
      <c r="BB12" s="559">
        <f t="shared" ref="BB12:BB19" si="7">BC12/10^6</f>
        <v>0.315494</v>
      </c>
      <c r="BC12" s="536">
        <v>315494</v>
      </c>
    </row>
    <row r="13" spans="1:55" ht="17.25" customHeight="1">
      <c r="A13" s="872"/>
      <c r="B13" s="833"/>
      <c r="C13" s="813"/>
      <c r="D13" s="814"/>
      <c r="E13" s="120"/>
      <c r="F13" s="122"/>
      <c r="G13" s="120"/>
      <c r="H13" s="122"/>
      <c r="I13" s="120"/>
      <c r="J13" s="121"/>
      <c r="K13" s="120"/>
      <c r="L13" s="122"/>
      <c r="M13" s="120"/>
      <c r="N13" s="122"/>
      <c r="O13" s="120"/>
      <c r="P13" s="121"/>
      <c r="Q13" s="120"/>
      <c r="R13" s="122"/>
      <c r="S13" s="120"/>
      <c r="T13" s="122"/>
      <c r="U13" s="120"/>
      <c r="V13" s="121"/>
      <c r="W13" s="120"/>
      <c r="X13" s="122"/>
      <c r="Y13" s="120"/>
      <c r="Z13" s="122"/>
      <c r="AA13" s="120"/>
      <c r="AB13" s="121"/>
      <c r="AC13" s="120"/>
      <c r="AD13" s="122"/>
      <c r="AE13" s="120"/>
      <c r="AF13" s="122"/>
      <c r="AG13" s="120"/>
      <c r="AH13" s="121"/>
      <c r="AI13" s="120"/>
      <c r="AJ13" s="122"/>
      <c r="AK13" s="120"/>
      <c r="AL13" s="122"/>
      <c r="AM13" s="120"/>
      <c r="AN13" s="121"/>
      <c r="AO13" s="120"/>
      <c r="AP13" s="122"/>
      <c r="AQ13" s="396">
        <f t="shared" si="0"/>
        <v>0</v>
      </c>
      <c r="AR13" s="395">
        <f t="shared" si="1"/>
        <v>0</v>
      </c>
      <c r="AS13" s="393">
        <f t="shared" si="2"/>
        <v>0</v>
      </c>
      <c r="AT13" s="395">
        <f t="shared" si="3"/>
        <v>0</v>
      </c>
      <c r="AU13" s="393">
        <f t="shared" si="4"/>
        <v>0</v>
      </c>
      <c r="AV13" s="394">
        <f t="shared" si="5"/>
        <v>0</v>
      </c>
      <c r="AW13" s="747"/>
      <c r="AX13" s="746"/>
      <c r="BB13" s="559"/>
      <c r="BC13" s="536"/>
    </row>
    <row r="14" spans="1:55" ht="17.25" customHeight="1">
      <c r="A14" s="872"/>
      <c r="B14" s="769" t="s">
        <v>303</v>
      </c>
      <c r="C14" s="759" t="s">
        <v>345</v>
      </c>
      <c r="D14" s="760"/>
      <c r="E14" s="117"/>
      <c r="F14" s="119"/>
      <c r="G14" s="117"/>
      <c r="H14" s="119"/>
      <c r="I14" s="117"/>
      <c r="J14" s="118"/>
      <c r="K14" s="117"/>
      <c r="L14" s="119"/>
      <c r="M14" s="117"/>
      <c r="N14" s="119"/>
      <c r="O14" s="117"/>
      <c r="P14" s="118"/>
      <c r="Q14" s="117"/>
      <c r="R14" s="119"/>
      <c r="S14" s="117"/>
      <c r="T14" s="119"/>
      <c r="U14" s="117"/>
      <c r="V14" s="118"/>
      <c r="W14" s="117"/>
      <c r="X14" s="119"/>
      <c r="Y14" s="117"/>
      <c r="Z14" s="119"/>
      <c r="AA14" s="117"/>
      <c r="AB14" s="118"/>
      <c r="AC14" s="117"/>
      <c r="AD14" s="119">
        <v>3</v>
      </c>
      <c r="AE14" s="117"/>
      <c r="AF14" s="119"/>
      <c r="AG14" s="117"/>
      <c r="AH14" s="118">
        <v>10</v>
      </c>
      <c r="AI14" s="117"/>
      <c r="AJ14" s="119"/>
      <c r="AK14" s="117"/>
      <c r="AL14" s="119"/>
      <c r="AM14" s="117"/>
      <c r="AN14" s="118"/>
      <c r="AO14" s="117"/>
      <c r="AP14" s="119"/>
      <c r="AQ14" s="403">
        <f t="shared" si="0"/>
        <v>0</v>
      </c>
      <c r="AR14" s="404">
        <f t="shared" si="1"/>
        <v>3</v>
      </c>
      <c r="AS14" s="405">
        <f t="shared" si="2"/>
        <v>0</v>
      </c>
      <c r="AT14" s="404">
        <f t="shared" si="3"/>
        <v>0</v>
      </c>
      <c r="AU14" s="405">
        <f t="shared" si="4"/>
        <v>0</v>
      </c>
      <c r="AV14" s="406">
        <f t="shared" si="5"/>
        <v>10</v>
      </c>
      <c r="AW14" s="747"/>
      <c r="AX14" s="746">
        <v>3.35</v>
      </c>
      <c r="BB14" s="559"/>
      <c r="BC14" s="536"/>
    </row>
    <row r="15" spans="1:55" ht="17.25" customHeight="1">
      <c r="A15" s="872"/>
      <c r="B15" s="834"/>
      <c r="C15" s="790"/>
      <c r="D15" s="791"/>
      <c r="E15" s="120"/>
      <c r="F15" s="122"/>
      <c r="G15" s="120"/>
      <c r="H15" s="122"/>
      <c r="I15" s="120"/>
      <c r="J15" s="121"/>
      <c r="K15" s="120"/>
      <c r="L15" s="122"/>
      <c r="M15" s="120"/>
      <c r="N15" s="122"/>
      <c r="O15" s="120"/>
      <c r="P15" s="121"/>
      <c r="Q15" s="120"/>
      <c r="R15" s="122"/>
      <c r="S15" s="120"/>
      <c r="T15" s="122"/>
      <c r="U15" s="120"/>
      <c r="V15" s="121"/>
      <c r="W15" s="120"/>
      <c r="X15" s="122"/>
      <c r="Y15" s="120"/>
      <c r="Z15" s="122"/>
      <c r="AA15" s="120"/>
      <c r="AB15" s="121"/>
      <c r="AC15" s="120"/>
      <c r="AD15" s="122">
        <v>2</v>
      </c>
      <c r="AE15" s="120"/>
      <c r="AF15" s="122"/>
      <c r="AG15" s="120"/>
      <c r="AH15" s="121">
        <v>8</v>
      </c>
      <c r="AI15" s="120"/>
      <c r="AJ15" s="122"/>
      <c r="AK15" s="120"/>
      <c r="AL15" s="122"/>
      <c r="AM15" s="120"/>
      <c r="AN15" s="121"/>
      <c r="AO15" s="120"/>
      <c r="AP15" s="122"/>
      <c r="AQ15" s="396">
        <f t="shared" si="0"/>
        <v>0</v>
      </c>
      <c r="AR15" s="395">
        <f t="shared" si="1"/>
        <v>2</v>
      </c>
      <c r="AS15" s="393">
        <f t="shared" si="2"/>
        <v>0</v>
      </c>
      <c r="AT15" s="395">
        <f t="shared" si="3"/>
        <v>0</v>
      </c>
      <c r="AU15" s="393">
        <f t="shared" si="4"/>
        <v>0</v>
      </c>
      <c r="AV15" s="394">
        <f t="shared" si="5"/>
        <v>8</v>
      </c>
      <c r="AW15" s="747"/>
      <c r="AX15" s="746"/>
      <c r="BA15" s="535">
        <f t="shared" ref="BA15" si="8">AR14/BB15</f>
        <v>3.3548791125226454</v>
      </c>
      <c r="BB15" s="559">
        <f t="shared" si="7"/>
        <v>0.89422000000000001</v>
      </c>
      <c r="BC15" s="536">
        <v>894220</v>
      </c>
    </row>
    <row r="16" spans="1:55" ht="17.25" customHeight="1">
      <c r="A16" s="872"/>
      <c r="B16" s="769" t="s">
        <v>309</v>
      </c>
      <c r="C16" s="835" t="s">
        <v>155</v>
      </c>
      <c r="D16" s="836"/>
      <c r="E16" s="117"/>
      <c r="F16" s="119"/>
      <c r="G16" s="117"/>
      <c r="H16" s="119"/>
      <c r="I16" s="117"/>
      <c r="J16" s="118"/>
      <c r="K16" s="117"/>
      <c r="L16" s="119"/>
      <c r="M16" s="117"/>
      <c r="N16" s="119"/>
      <c r="O16" s="117"/>
      <c r="P16" s="118"/>
      <c r="Q16" s="117"/>
      <c r="R16" s="119"/>
      <c r="S16" s="117"/>
      <c r="T16" s="119"/>
      <c r="U16" s="117"/>
      <c r="V16" s="118"/>
      <c r="W16" s="117"/>
      <c r="X16" s="119"/>
      <c r="Y16" s="117"/>
      <c r="Z16" s="119"/>
      <c r="AA16" s="117"/>
      <c r="AB16" s="118"/>
      <c r="AC16" s="117"/>
      <c r="AD16" s="119"/>
      <c r="AE16" s="117"/>
      <c r="AF16" s="119"/>
      <c r="AG16" s="117"/>
      <c r="AH16" s="118"/>
      <c r="AI16" s="117"/>
      <c r="AJ16" s="119"/>
      <c r="AK16" s="117"/>
      <c r="AL16" s="119"/>
      <c r="AM16" s="117"/>
      <c r="AN16" s="118"/>
      <c r="AO16" s="117"/>
      <c r="AP16" s="119"/>
      <c r="AQ16" s="403">
        <f t="shared" si="0"/>
        <v>0</v>
      </c>
      <c r="AR16" s="404">
        <f t="shared" si="1"/>
        <v>0</v>
      </c>
      <c r="AS16" s="405">
        <f t="shared" si="2"/>
        <v>0</v>
      </c>
      <c r="AT16" s="404">
        <f t="shared" si="3"/>
        <v>0</v>
      </c>
      <c r="AU16" s="405">
        <f t="shared" si="4"/>
        <v>0</v>
      </c>
      <c r="AV16" s="406">
        <f t="shared" si="5"/>
        <v>0</v>
      </c>
      <c r="AW16" s="747"/>
      <c r="AX16" s="746"/>
      <c r="BA16" s="535">
        <f t="shared" ref="BA16" si="9">(AQ16-AR16)/BB16</f>
        <v>0</v>
      </c>
      <c r="BB16" s="559">
        <f t="shared" si="7"/>
        <v>5.7631595999999998</v>
      </c>
      <c r="BC16" s="536">
        <v>5763159.5999999996</v>
      </c>
    </row>
    <row r="17" spans="1:55" ht="17.25" customHeight="1">
      <c r="A17" s="872"/>
      <c r="B17" s="834"/>
      <c r="C17" s="837"/>
      <c r="D17" s="838"/>
      <c r="E17" s="120"/>
      <c r="F17" s="122"/>
      <c r="G17" s="120"/>
      <c r="H17" s="122"/>
      <c r="I17" s="120"/>
      <c r="J17" s="121"/>
      <c r="K17" s="120"/>
      <c r="L17" s="122"/>
      <c r="M17" s="120"/>
      <c r="N17" s="122"/>
      <c r="O17" s="120"/>
      <c r="P17" s="121"/>
      <c r="Q17" s="120"/>
      <c r="R17" s="122"/>
      <c r="S17" s="120"/>
      <c r="T17" s="122"/>
      <c r="U17" s="120"/>
      <c r="V17" s="121"/>
      <c r="W17" s="120"/>
      <c r="X17" s="122"/>
      <c r="Y17" s="120"/>
      <c r="Z17" s="122"/>
      <c r="AA17" s="120"/>
      <c r="AB17" s="121"/>
      <c r="AC17" s="120"/>
      <c r="AD17" s="122"/>
      <c r="AE17" s="120"/>
      <c r="AF17" s="122"/>
      <c r="AG17" s="120"/>
      <c r="AH17" s="121"/>
      <c r="AI17" s="120"/>
      <c r="AJ17" s="122"/>
      <c r="AK17" s="120"/>
      <c r="AL17" s="122"/>
      <c r="AM17" s="120"/>
      <c r="AN17" s="121"/>
      <c r="AO17" s="120"/>
      <c r="AP17" s="122"/>
      <c r="AQ17" s="396">
        <f t="shared" si="0"/>
        <v>0</v>
      </c>
      <c r="AR17" s="395">
        <f t="shared" si="1"/>
        <v>0</v>
      </c>
      <c r="AS17" s="393">
        <f t="shared" si="2"/>
        <v>0</v>
      </c>
      <c r="AT17" s="395">
        <f t="shared" si="3"/>
        <v>0</v>
      </c>
      <c r="AU17" s="393">
        <f t="shared" si="4"/>
        <v>0</v>
      </c>
      <c r="AV17" s="394">
        <f t="shared" si="5"/>
        <v>0</v>
      </c>
      <c r="AW17" s="747"/>
      <c r="AX17" s="746"/>
      <c r="BA17" s="535" t="e">
        <f t="shared" ref="BA17" si="10">AR16/BB17</f>
        <v>#DIV/0!</v>
      </c>
      <c r="BB17" s="559">
        <f t="shared" si="7"/>
        <v>0</v>
      </c>
      <c r="BC17" s="536"/>
    </row>
    <row r="18" spans="1:55" ht="17.25" customHeight="1">
      <c r="A18" s="872"/>
      <c r="B18" s="769" t="s">
        <v>326</v>
      </c>
      <c r="C18" s="835" t="s">
        <v>341</v>
      </c>
      <c r="D18" s="836"/>
      <c r="E18" s="117"/>
      <c r="F18" s="119"/>
      <c r="G18" s="117"/>
      <c r="H18" s="119"/>
      <c r="I18" s="117"/>
      <c r="J18" s="118"/>
      <c r="K18" s="117"/>
      <c r="L18" s="119">
        <v>2</v>
      </c>
      <c r="M18" s="117"/>
      <c r="N18" s="119"/>
      <c r="O18" s="117"/>
      <c r="P18" s="118"/>
      <c r="Q18" s="117"/>
      <c r="R18" s="119"/>
      <c r="S18" s="117"/>
      <c r="T18" s="119"/>
      <c r="U18" s="117"/>
      <c r="V18" s="118"/>
      <c r="W18" s="117"/>
      <c r="X18" s="119"/>
      <c r="Y18" s="117"/>
      <c r="Z18" s="119"/>
      <c r="AA18" s="117"/>
      <c r="AB18" s="118"/>
      <c r="AC18" s="117"/>
      <c r="AD18" s="119"/>
      <c r="AE18" s="117"/>
      <c r="AF18" s="119"/>
      <c r="AG18" s="117"/>
      <c r="AH18" s="118"/>
      <c r="AI18" s="117"/>
      <c r="AJ18" s="119"/>
      <c r="AK18" s="117"/>
      <c r="AL18" s="119"/>
      <c r="AM18" s="117"/>
      <c r="AN18" s="118"/>
      <c r="AO18" s="117"/>
      <c r="AP18" s="119"/>
      <c r="AQ18" s="403">
        <f t="shared" ref="AQ18:AQ19" si="11">E18+K18+Q18+W18+AC18+AI18+AO18</f>
        <v>0</v>
      </c>
      <c r="AR18" s="404">
        <f t="shared" ref="AR18:AR19" si="12">F18+L18+R18+X18+AD18+AJ18+AP18</f>
        <v>2</v>
      </c>
      <c r="AS18" s="405">
        <f t="shared" ref="AS18:AS19" si="13">G18+M18+S18+Y18+AE18+AK18</f>
        <v>0</v>
      </c>
      <c r="AT18" s="404">
        <f t="shared" ref="AT18:AT19" si="14">H18+N18+T18+Z18+AF18+AL18</f>
        <v>0</v>
      </c>
      <c r="AU18" s="405">
        <f t="shared" ref="AU18:AU19" si="15">I18+O18+U18+AA18+AG18+AM18</f>
        <v>0</v>
      </c>
      <c r="AV18" s="406">
        <f t="shared" ref="AV18:AV19" si="16">J18+P18+V18+AB18+AH18+AN18</f>
        <v>0</v>
      </c>
      <c r="AW18" s="747"/>
      <c r="AX18" s="746">
        <v>2.48</v>
      </c>
      <c r="BB18" s="559"/>
      <c r="BC18" s="536"/>
    </row>
    <row r="19" spans="1:55" ht="17.25" customHeight="1" thickBot="1">
      <c r="A19" s="872"/>
      <c r="B19" s="834"/>
      <c r="C19" s="837"/>
      <c r="D19" s="838"/>
      <c r="E19" s="120"/>
      <c r="F19" s="122"/>
      <c r="G19" s="120"/>
      <c r="H19" s="122"/>
      <c r="I19" s="120"/>
      <c r="J19" s="121"/>
      <c r="K19" s="120"/>
      <c r="L19" s="122"/>
      <c r="M19" s="120"/>
      <c r="N19" s="122"/>
      <c r="O19" s="120"/>
      <c r="P19" s="121"/>
      <c r="Q19" s="120"/>
      <c r="R19" s="122"/>
      <c r="S19" s="120"/>
      <c r="T19" s="122"/>
      <c r="U19" s="120"/>
      <c r="V19" s="121"/>
      <c r="W19" s="120"/>
      <c r="X19" s="122"/>
      <c r="Y19" s="120"/>
      <c r="Z19" s="122"/>
      <c r="AA19" s="120"/>
      <c r="AB19" s="121"/>
      <c r="AC19" s="120"/>
      <c r="AD19" s="122"/>
      <c r="AE19" s="120"/>
      <c r="AF19" s="122"/>
      <c r="AG19" s="120"/>
      <c r="AH19" s="121"/>
      <c r="AI19" s="120"/>
      <c r="AJ19" s="122"/>
      <c r="AK19" s="120"/>
      <c r="AL19" s="122"/>
      <c r="AM19" s="120"/>
      <c r="AN19" s="121"/>
      <c r="AO19" s="120"/>
      <c r="AP19" s="122"/>
      <c r="AQ19" s="396">
        <f t="shared" si="11"/>
        <v>0</v>
      </c>
      <c r="AR19" s="395">
        <f t="shared" si="12"/>
        <v>0</v>
      </c>
      <c r="AS19" s="393">
        <f t="shared" si="13"/>
        <v>0</v>
      </c>
      <c r="AT19" s="395">
        <f t="shared" si="14"/>
        <v>0</v>
      </c>
      <c r="AU19" s="393">
        <f t="shared" si="15"/>
        <v>0</v>
      </c>
      <c r="AV19" s="394">
        <f t="shared" si="16"/>
        <v>0</v>
      </c>
      <c r="AW19" s="775"/>
      <c r="AX19" s="756"/>
      <c r="BA19" s="535">
        <f t="shared" ref="BA19" si="17">AR18/BB19</f>
        <v>2.4848146763094041</v>
      </c>
      <c r="BB19" s="559">
        <f t="shared" si="7"/>
        <v>0.80488899999999997</v>
      </c>
      <c r="BC19" s="536">
        <v>804889</v>
      </c>
    </row>
    <row r="20" spans="1:55" ht="17.25" customHeight="1" thickTop="1">
      <c r="A20" s="872"/>
      <c r="B20" s="803" t="s">
        <v>176</v>
      </c>
      <c r="C20" s="804"/>
      <c r="D20" s="805"/>
      <c r="E20" s="312">
        <f>E12+E14+E16+E18</f>
        <v>0</v>
      </c>
      <c r="F20" s="261">
        <f t="shared" ref="E20:AV21" si="18">F12+F14+F16+F18</f>
        <v>0</v>
      </c>
      <c r="G20" s="318">
        <f t="shared" si="18"/>
        <v>0</v>
      </c>
      <c r="H20" s="96">
        <f t="shared" si="18"/>
        <v>0</v>
      </c>
      <c r="I20" s="318">
        <f t="shared" si="18"/>
        <v>0</v>
      </c>
      <c r="J20" s="371">
        <f t="shared" si="18"/>
        <v>0</v>
      </c>
      <c r="K20" s="312">
        <f t="shared" si="18"/>
        <v>0</v>
      </c>
      <c r="L20" s="261">
        <f t="shared" ref="L20:AN20" si="19">L12+L14+L16+L18</f>
        <v>2</v>
      </c>
      <c r="M20" s="318">
        <f t="shared" si="19"/>
        <v>0</v>
      </c>
      <c r="N20" s="96">
        <f t="shared" si="19"/>
        <v>0</v>
      </c>
      <c r="O20" s="318">
        <f t="shared" si="19"/>
        <v>0</v>
      </c>
      <c r="P20" s="371">
        <f t="shared" si="19"/>
        <v>0</v>
      </c>
      <c r="Q20" s="312">
        <f t="shared" si="19"/>
        <v>0</v>
      </c>
      <c r="R20" s="261">
        <f t="shared" si="19"/>
        <v>0</v>
      </c>
      <c r="S20" s="318">
        <f t="shared" si="19"/>
        <v>0</v>
      </c>
      <c r="T20" s="96">
        <f t="shared" si="19"/>
        <v>0</v>
      </c>
      <c r="U20" s="318">
        <f t="shared" si="19"/>
        <v>0</v>
      </c>
      <c r="V20" s="371">
        <f t="shared" si="19"/>
        <v>0</v>
      </c>
      <c r="W20" s="312">
        <f t="shared" si="19"/>
        <v>0</v>
      </c>
      <c r="X20" s="261">
        <f t="shared" si="19"/>
        <v>0</v>
      </c>
      <c r="Y20" s="318">
        <f t="shared" si="19"/>
        <v>0</v>
      </c>
      <c r="Z20" s="96">
        <f t="shared" si="19"/>
        <v>0</v>
      </c>
      <c r="AA20" s="318">
        <f t="shared" si="19"/>
        <v>0</v>
      </c>
      <c r="AB20" s="371">
        <f t="shared" si="19"/>
        <v>0</v>
      </c>
      <c r="AC20" s="312">
        <f t="shared" si="19"/>
        <v>0</v>
      </c>
      <c r="AD20" s="261">
        <f t="shared" si="19"/>
        <v>3</v>
      </c>
      <c r="AE20" s="318">
        <f t="shared" si="19"/>
        <v>0</v>
      </c>
      <c r="AF20" s="96">
        <f t="shared" si="19"/>
        <v>0</v>
      </c>
      <c r="AG20" s="318">
        <f t="shared" si="19"/>
        <v>0</v>
      </c>
      <c r="AH20" s="371">
        <f t="shared" si="19"/>
        <v>10</v>
      </c>
      <c r="AI20" s="312">
        <f t="shared" si="19"/>
        <v>0</v>
      </c>
      <c r="AJ20" s="261">
        <f t="shared" si="19"/>
        <v>0</v>
      </c>
      <c r="AK20" s="318">
        <f t="shared" si="19"/>
        <v>0</v>
      </c>
      <c r="AL20" s="96">
        <f t="shared" si="19"/>
        <v>0</v>
      </c>
      <c r="AM20" s="318">
        <f t="shared" si="19"/>
        <v>0</v>
      </c>
      <c r="AN20" s="371">
        <f t="shared" si="19"/>
        <v>0</v>
      </c>
      <c r="AO20" s="312">
        <f t="shared" si="18"/>
        <v>0</v>
      </c>
      <c r="AP20" s="371">
        <f t="shared" si="18"/>
        <v>0</v>
      </c>
      <c r="AQ20" s="312">
        <f>AQ12+AQ14+AQ16+AQ18</f>
        <v>0</v>
      </c>
      <c r="AR20" s="261">
        <f t="shared" si="18"/>
        <v>5</v>
      </c>
      <c r="AS20" s="318">
        <f t="shared" si="18"/>
        <v>0</v>
      </c>
      <c r="AT20" s="96">
        <f t="shared" si="18"/>
        <v>0</v>
      </c>
      <c r="AU20" s="251">
        <f t="shared" si="18"/>
        <v>0</v>
      </c>
      <c r="AV20" s="359">
        <f t="shared" si="18"/>
        <v>10</v>
      </c>
      <c r="AW20" s="763"/>
      <c r="AX20" s="774"/>
      <c r="BA20" s="535">
        <f>(AQ20-AR20)/BB20</f>
        <v>-0.82255057271235199</v>
      </c>
      <c r="BB20" s="559">
        <f>BC20/10^6</f>
        <v>6.0786536</v>
      </c>
      <c r="BC20" s="536">
        <f>BC10+BC12+BC14+BC16+BC18</f>
        <v>6078653.5999999996</v>
      </c>
    </row>
    <row r="21" spans="1:55" ht="17.25" customHeight="1" thickBot="1">
      <c r="A21" s="873"/>
      <c r="B21" s="823"/>
      <c r="C21" s="824"/>
      <c r="D21" s="825"/>
      <c r="E21" s="344">
        <f t="shared" si="18"/>
        <v>0</v>
      </c>
      <c r="F21" s="342">
        <f t="shared" si="18"/>
        <v>0</v>
      </c>
      <c r="G21" s="343">
        <f t="shared" si="18"/>
        <v>0</v>
      </c>
      <c r="H21" s="345">
        <f t="shared" si="18"/>
        <v>0</v>
      </c>
      <c r="I21" s="343">
        <f t="shared" si="18"/>
        <v>0</v>
      </c>
      <c r="J21" s="384">
        <f t="shared" si="18"/>
        <v>0</v>
      </c>
      <c r="K21" s="344">
        <f t="shared" ref="K21:AN21" si="20">K13+K15+K17+K19</f>
        <v>0</v>
      </c>
      <c r="L21" s="342">
        <f t="shared" si="20"/>
        <v>0</v>
      </c>
      <c r="M21" s="343">
        <f t="shared" si="20"/>
        <v>0</v>
      </c>
      <c r="N21" s="345">
        <f t="shared" si="20"/>
        <v>0</v>
      </c>
      <c r="O21" s="343">
        <f t="shared" si="20"/>
        <v>0</v>
      </c>
      <c r="P21" s="384">
        <f t="shared" si="20"/>
        <v>0</v>
      </c>
      <c r="Q21" s="344">
        <f t="shared" si="20"/>
        <v>0</v>
      </c>
      <c r="R21" s="342">
        <f t="shared" si="20"/>
        <v>0</v>
      </c>
      <c r="S21" s="343">
        <f t="shared" si="20"/>
        <v>0</v>
      </c>
      <c r="T21" s="345">
        <f t="shared" si="20"/>
        <v>0</v>
      </c>
      <c r="U21" s="343">
        <f t="shared" si="20"/>
        <v>0</v>
      </c>
      <c r="V21" s="384">
        <f t="shared" si="20"/>
        <v>0</v>
      </c>
      <c r="W21" s="344">
        <f t="shared" si="20"/>
        <v>0</v>
      </c>
      <c r="X21" s="342">
        <f t="shared" si="20"/>
        <v>0</v>
      </c>
      <c r="Y21" s="343">
        <f t="shared" si="20"/>
        <v>0</v>
      </c>
      <c r="Z21" s="345">
        <f t="shared" si="20"/>
        <v>0</v>
      </c>
      <c r="AA21" s="343">
        <f t="shared" si="20"/>
        <v>0</v>
      </c>
      <c r="AB21" s="384">
        <f t="shared" si="20"/>
        <v>0</v>
      </c>
      <c r="AC21" s="344">
        <f t="shared" si="20"/>
        <v>0</v>
      </c>
      <c r="AD21" s="342">
        <f t="shared" si="20"/>
        <v>2</v>
      </c>
      <c r="AE21" s="343">
        <f t="shared" si="20"/>
        <v>0</v>
      </c>
      <c r="AF21" s="345">
        <f t="shared" si="20"/>
        <v>0</v>
      </c>
      <c r="AG21" s="343">
        <f t="shared" si="20"/>
        <v>0</v>
      </c>
      <c r="AH21" s="384">
        <f t="shared" si="20"/>
        <v>8</v>
      </c>
      <c r="AI21" s="344">
        <f t="shared" si="20"/>
        <v>0</v>
      </c>
      <c r="AJ21" s="342">
        <f t="shared" si="20"/>
        <v>0</v>
      </c>
      <c r="AK21" s="343">
        <f t="shared" si="20"/>
        <v>0</v>
      </c>
      <c r="AL21" s="345">
        <f t="shared" si="20"/>
        <v>0</v>
      </c>
      <c r="AM21" s="343">
        <f t="shared" si="20"/>
        <v>0</v>
      </c>
      <c r="AN21" s="384">
        <f t="shared" si="20"/>
        <v>0</v>
      </c>
      <c r="AO21" s="344">
        <f t="shared" si="18"/>
        <v>0</v>
      </c>
      <c r="AP21" s="384">
        <f t="shared" si="18"/>
        <v>0</v>
      </c>
      <c r="AQ21" s="344">
        <f t="shared" si="18"/>
        <v>0</v>
      </c>
      <c r="AR21" s="342">
        <f t="shared" si="18"/>
        <v>2</v>
      </c>
      <c r="AS21" s="343">
        <f t="shared" si="18"/>
        <v>0</v>
      </c>
      <c r="AT21" s="345">
        <f t="shared" si="18"/>
        <v>0</v>
      </c>
      <c r="AU21" s="346">
        <f t="shared" si="18"/>
        <v>0</v>
      </c>
      <c r="AV21" s="360">
        <f t="shared" si="18"/>
        <v>8</v>
      </c>
      <c r="AW21" s="789"/>
      <c r="AX21" s="845"/>
      <c r="BA21" s="535">
        <f>AR20/BB21</f>
        <v>2.9427188014424033</v>
      </c>
      <c r="BB21" s="559">
        <f>BC21/10^6</f>
        <v>1.699109</v>
      </c>
      <c r="BC21" s="536">
        <f>BC11+BC13+BC15+BC17+BC19</f>
        <v>1699109</v>
      </c>
    </row>
    <row r="22" spans="1:55" ht="17.25" customHeight="1" thickTop="1">
      <c r="A22" s="353" t="s">
        <v>156</v>
      </c>
      <c r="B22" s="526" t="s">
        <v>181</v>
      </c>
      <c r="C22" s="822" t="s">
        <v>157</v>
      </c>
      <c r="D22" s="808"/>
      <c r="E22" s="123"/>
      <c r="F22" s="119"/>
      <c r="G22" s="117"/>
      <c r="H22" s="119"/>
      <c r="I22" s="117"/>
      <c r="J22" s="118"/>
      <c r="K22" s="117"/>
      <c r="L22" s="119"/>
      <c r="M22" s="117"/>
      <c r="N22" s="119"/>
      <c r="O22" s="117"/>
      <c r="P22" s="118"/>
      <c r="Q22" s="117"/>
      <c r="R22" s="119"/>
      <c r="S22" s="117"/>
      <c r="T22" s="119"/>
      <c r="U22" s="117"/>
      <c r="V22" s="118"/>
      <c r="W22" s="117">
        <v>1</v>
      </c>
      <c r="X22" s="119"/>
      <c r="Y22" s="117"/>
      <c r="Z22" s="119"/>
      <c r="AA22" s="117"/>
      <c r="AB22" s="118"/>
      <c r="AC22" s="117"/>
      <c r="AD22" s="119"/>
      <c r="AE22" s="117"/>
      <c r="AF22" s="119"/>
      <c r="AG22" s="117"/>
      <c r="AH22" s="118"/>
      <c r="AI22" s="117"/>
      <c r="AJ22" s="119"/>
      <c r="AK22" s="117"/>
      <c r="AL22" s="119"/>
      <c r="AM22" s="117"/>
      <c r="AN22" s="118"/>
      <c r="AO22" s="117"/>
      <c r="AP22" s="119"/>
      <c r="AQ22" s="415">
        <f t="shared" ref="AQ22:AQ59" si="21">E22+K22+Q22+W22+AC22+AI22+AO22</f>
        <v>1</v>
      </c>
      <c r="AR22" s="416">
        <f t="shared" ref="AR22:AR59" si="22">F22+L22+R22+X22+AD22+AJ22+AP22</f>
        <v>0</v>
      </c>
      <c r="AS22" s="417">
        <f t="shared" ref="AS22:AS59" si="23">G22+M22+S22+Y22+AE22+AK22</f>
        <v>0</v>
      </c>
      <c r="AT22" s="416">
        <f t="shared" ref="AT22:AT59" si="24">H22+N22+T22+Z22+AF22+AL22</f>
        <v>0</v>
      </c>
      <c r="AU22" s="417">
        <f t="shared" ref="AU22:AU59" si="25">I22+O22+U22+AA22+AG22+AM22</f>
        <v>0</v>
      </c>
      <c r="AV22" s="418">
        <f t="shared" ref="AV22:AV59" si="26">J22+P22+V22+AB22+AH22+AN22</f>
        <v>0</v>
      </c>
      <c r="AW22" s="784">
        <v>5.33</v>
      </c>
      <c r="AX22" s="745"/>
      <c r="BA22" s="535">
        <f t="shared" ref="BA22:BA58" si="27">AQ22/BB22</f>
        <v>5.3284283374344472</v>
      </c>
      <c r="BB22" s="559">
        <f>BC22/10^6</f>
        <v>0.18767259999999999</v>
      </c>
      <c r="BC22" s="536">
        <v>187672.6</v>
      </c>
    </row>
    <row r="23" spans="1:55" ht="17.25" customHeight="1">
      <c r="A23" s="170"/>
      <c r="B23" s="171"/>
      <c r="C23" s="790"/>
      <c r="D23" s="791"/>
      <c r="E23" s="120"/>
      <c r="F23" s="122"/>
      <c r="G23" s="120"/>
      <c r="H23" s="122"/>
      <c r="I23" s="120"/>
      <c r="J23" s="121"/>
      <c r="K23" s="120"/>
      <c r="L23" s="122"/>
      <c r="M23" s="120"/>
      <c r="N23" s="122"/>
      <c r="O23" s="120"/>
      <c r="P23" s="121"/>
      <c r="Q23" s="120"/>
      <c r="R23" s="122"/>
      <c r="S23" s="120"/>
      <c r="T23" s="122"/>
      <c r="U23" s="120"/>
      <c r="V23" s="121"/>
      <c r="W23" s="120"/>
      <c r="X23" s="122"/>
      <c r="Y23" s="120"/>
      <c r="Z23" s="122"/>
      <c r="AA23" s="120"/>
      <c r="AB23" s="121"/>
      <c r="AC23" s="120"/>
      <c r="AD23" s="122"/>
      <c r="AE23" s="120"/>
      <c r="AF23" s="122"/>
      <c r="AG23" s="120"/>
      <c r="AH23" s="121"/>
      <c r="AI23" s="120"/>
      <c r="AJ23" s="122"/>
      <c r="AK23" s="120"/>
      <c r="AL23" s="122"/>
      <c r="AM23" s="120"/>
      <c r="AN23" s="121"/>
      <c r="AO23" s="120"/>
      <c r="AP23" s="122"/>
      <c r="AQ23" s="396">
        <f t="shared" si="21"/>
        <v>0</v>
      </c>
      <c r="AR23" s="395">
        <f t="shared" si="22"/>
        <v>0</v>
      </c>
      <c r="AS23" s="393">
        <f t="shared" si="23"/>
        <v>0</v>
      </c>
      <c r="AT23" s="395">
        <f t="shared" si="24"/>
        <v>0</v>
      </c>
      <c r="AU23" s="393">
        <f t="shared" si="25"/>
        <v>0</v>
      </c>
      <c r="AV23" s="394">
        <f t="shared" si="26"/>
        <v>0</v>
      </c>
      <c r="AW23" s="747"/>
      <c r="AX23" s="746"/>
      <c r="BB23" s="559"/>
      <c r="BC23" s="536"/>
    </row>
    <row r="24" spans="1:55" ht="17.25" customHeight="1">
      <c r="A24" s="172"/>
      <c r="B24" s="169" t="s">
        <v>181</v>
      </c>
      <c r="C24" s="759" t="s">
        <v>158</v>
      </c>
      <c r="D24" s="760"/>
      <c r="E24" s="117"/>
      <c r="F24" s="119"/>
      <c r="G24" s="117"/>
      <c r="H24" s="119"/>
      <c r="I24" s="117"/>
      <c r="J24" s="118"/>
      <c r="K24" s="117">
        <v>1</v>
      </c>
      <c r="L24" s="119"/>
      <c r="M24" s="117"/>
      <c r="N24" s="119"/>
      <c r="O24" s="117"/>
      <c r="P24" s="118"/>
      <c r="Q24" s="117"/>
      <c r="R24" s="119"/>
      <c r="S24" s="117"/>
      <c r="T24" s="119"/>
      <c r="U24" s="117"/>
      <c r="V24" s="118"/>
      <c r="W24" s="117">
        <v>1</v>
      </c>
      <c r="X24" s="119"/>
      <c r="Y24" s="117"/>
      <c r="Z24" s="119"/>
      <c r="AA24" s="117"/>
      <c r="AB24" s="118"/>
      <c r="AC24" s="117"/>
      <c r="AD24" s="119"/>
      <c r="AE24" s="117"/>
      <c r="AF24" s="119"/>
      <c r="AG24" s="117"/>
      <c r="AH24" s="118"/>
      <c r="AI24" s="117"/>
      <c r="AJ24" s="119"/>
      <c r="AK24" s="117"/>
      <c r="AL24" s="119"/>
      <c r="AM24" s="117"/>
      <c r="AN24" s="118"/>
      <c r="AO24" s="117"/>
      <c r="AP24" s="119"/>
      <c r="AQ24" s="403">
        <f t="shared" si="21"/>
        <v>2</v>
      </c>
      <c r="AR24" s="404">
        <f t="shared" si="22"/>
        <v>0</v>
      </c>
      <c r="AS24" s="405">
        <f t="shared" si="23"/>
        <v>0</v>
      </c>
      <c r="AT24" s="404">
        <f t="shared" si="24"/>
        <v>0</v>
      </c>
      <c r="AU24" s="405">
        <f t="shared" si="25"/>
        <v>0</v>
      </c>
      <c r="AV24" s="406">
        <f t="shared" si="26"/>
        <v>0</v>
      </c>
      <c r="AW24" s="747">
        <v>5.33</v>
      </c>
      <c r="AX24" s="746"/>
      <c r="BA24" s="535">
        <f t="shared" si="27"/>
        <v>5.3256544497041203</v>
      </c>
      <c r="BB24" s="559">
        <f t="shared" ref="BB24:BB60" si="28">BC24/10^6</f>
        <v>0.37554070000000001</v>
      </c>
      <c r="BC24" s="536">
        <v>375540.7</v>
      </c>
    </row>
    <row r="25" spans="1:55" ht="17.25" customHeight="1">
      <c r="A25" s="172"/>
      <c r="B25" s="171"/>
      <c r="C25" s="790"/>
      <c r="D25" s="791" t="s">
        <v>299</v>
      </c>
      <c r="E25" s="120"/>
      <c r="F25" s="122"/>
      <c r="G25" s="120"/>
      <c r="H25" s="122"/>
      <c r="I25" s="120"/>
      <c r="J25" s="121"/>
      <c r="K25" s="120"/>
      <c r="L25" s="122"/>
      <c r="M25" s="120"/>
      <c r="N25" s="122"/>
      <c r="O25" s="120"/>
      <c r="P25" s="121"/>
      <c r="Q25" s="120"/>
      <c r="R25" s="122"/>
      <c r="S25" s="120"/>
      <c r="T25" s="122"/>
      <c r="U25" s="120"/>
      <c r="V25" s="121"/>
      <c r="W25" s="120"/>
      <c r="X25" s="122"/>
      <c r="Y25" s="120"/>
      <c r="Z25" s="122"/>
      <c r="AA25" s="120"/>
      <c r="AB25" s="121"/>
      <c r="AC25" s="120"/>
      <c r="AD25" s="122"/>
      <c r="AE25" s="120"/>
      <c r="AF25" s="122"/>
      <c r="AG25" s="120"/>
      <c r="AH25" s="121"/>
      <c r="AI25" s="120"/>
      <c r="AJ25" s="122"/>
      <c r="AK25" s="120"/>
      <c r="AL25" s="122"/>
      <c r="AM25" s="120"/>
      <c r="AN25" s="121"/>
      <c r="AO25" s="120"/>
      <c r="AP25" s="122"/>
      <c r="AQ25" s="396">
        <f t="shared" si="21"/>
        <v>0</v>
      </c>
      <c r="AR25" s="395">
        <f t="shared" si="22"/>
        <v>0</v>
      </c>
      <c r="AS25" s="393">
        <f t="shared" si="23"/>
        <v>0</v>
      </c>
      <c r="AT25" s="395">
        <f t="shared" si="24"/>
        <v>0</v>
      </c>
      <c r="AU25" s="393">
        <f t="shared" si="25"/>
        <v>0</v>
      </c>
      <c r="AV25" s="394">
        <f t="shared" si="26"/>
        <v>0</v>
      </c>
      <c r="AW25" s="747"/>
      <c r="AX25" s="746"/>
      <c r="BB25" s="559"/>
      <c r="BC25" s="536"/>
    </row>
    <row r="26" spans="1:55" ht="17.25" customHeight="1">
      <c r="A26" s="172"/>
      <c r="B26" s="169" t="s">
        <v>181</v>
      </c>
      <c r="C26" s="759" t="s">
        <v>159</v>
      </c>
      <c r="D26" s="760"/>
      <c r="E26" s="123"/>
      <c r="F26" s="124"/>
      <c r="G26" s="123"/>
      <c r="H26" s="124"/>
      <c r="I26" s="123"/>
      <c r="J26" s="125"/>
      <c r="K26" s="123"/>
      <c r="L26" s="119"/>
      <c r="M26" s="117"/>
      <c r="N26" s="119"/>
      <c r="O26" s="117"/>
      <c r="P26" s="118"/>
      <c r="Q26" s="117"/>
      <c r="R26" s="119"/>
      <c r="S26" s="117"/>
      <c r="T26" s="119"/>
      <c r="U26" s="117"/>
      <c r="V26" s="118"/>
      <c r="W26" s="117"/>
      <c r="X26" s="119"/>
      <c r="Y26" s="117"/>
      <c r="Z26" s="119"/>
      <c r="AA26" s="117"/>
      <c r="AB26" s="118"/>
      <c r="AC26" s="117"/>
      <c r="AD26" s="119"/>
      <c r="AE26" s="117"/>
      <c r="AF26" s="119"/>
      <c r="AG26" s="117"/>
      <c r="AH26" s="118"/>
      <c r="AI26" s="117"/>
      <c r="AJ26" s="119"/>
      <c r="AK26" s="117"/>
      <c r="AL26" s="119"/>
      <c r="AM26" s="117"/>
      <c r="AN26" s="118"/>
      <c r="AO26" s="117"/>
      <c r="AP26" s="119"/>
      <c r="AQ26" s="403">
        <f t="shared" si="21"/>
        <v>0</v>
      </c>
      <c r="AR26" s="404">
        <f t="shared" si="22"/>
        <v>0</v>
      </c>
      <c r="AS26" s="405">
        <f t="shared" si="23"/>
        <v>0</v>
      </c>
      <c r="AT26" s="404">
        <f t="shared" si="24"/>
        <v>0</v>
      </c>
      <c r="AU26" s="405">
        <f t="shared" si="25"/>
        <v>0</v>
      </c>
      <c r="AV26" s="406">
        <f t="shared" si="26"/>
        <v>0</v>
      </c>
      <c r="AW26" s="747"/>
      <c r="AX26" s="746"/>
      <c r="BA26" s="535">
        <f t="shared" si="27"/>
        <v>0</v>
      </c>
      <c r="BB26" s="559">
        <f t="shared" si="28"/>
        <v>1.4161E-2</v>
      </c>
      <c r="BC26" s="536">
        <v>14161</v>
      </c>
    </row>
    <row r="27" spans="1:55" ht="17.25" customHeight="1">
      <c r="A27" s="172"/>
      <c r="B27" s="171"/>
      <c r="C27" s="790"/>
      <c r="D27" s="791"/>
      <c r="E27" s="120"/>
      <c r="F27" s="122"/>
      <c r="G27" s="120"/>
      <c r="H27" s="122"/>
      <c r="I27" s="120"/>
      <c r="J27" s="121"/>
      <c r="K27" s="120"/>
      <c r="L27" s="122"/>
      <c r="M27" s="120"/>
      <c r="N27" s="122"/>
      <c r="O27" s="120"/>
      <c r="P27" s="121"/>
      <c r="Q27" s="120"/>
      <c r="R27" s="122"/>
      <c r="S27" s="120"/>
      <c r="T27" s="122"/>
      <c r="U27" s="120"/>
      <c r="V27" s="121"/>
      <c r="W27" s="120"/>
      <c r="X27" s="122"/>
      <c r="Y27" s="120"/>
      <c r="Z27" s="122"/>
      <c r="AA27" s="120"/>
      <c r="AB27" s="121"/>
      <c r="AC27" s="120"/>
      <c r="AD27" s="122"/>
      <c r="AE27" s="120"/>
      <c r="AF27" s="122"/>
      <c r="AG27" s="120"/>
      <c r="AH27" s="121"/>
      <c r="AI27" s="120"/>
      <c r="AJ27" s="122"/>
      <c r="AK27" s="120"/>
      <c r="AL27" s="122"/>
      <c r="AM27" s="120"/>
      <c r="AN27" s="121"/>
      <c r="AO27" s="120"/>
      <c r="AP27" s="122"/>
      <c r="AQ27" s="396">
        <f t="shared" si="21"/>
        <v>0</v>
      </c>
      <c r="AR27" s="395">
        <f t="shared" si="22"/>
        <v>0</v>
      </c>
      <c r="AS27" s="393">
        <f t="shared" si="23"/>
        <v>0</v>
      </c>
      <c r="AT27" s="395">
        <f t="shared" si="24"/>
        <v>0</v>
      </c>
      <c r="AU27" s="393">
        <f t="shared" si="25"/>
        <v>0</v>
      </c>
      <c r="AV27" s="394">
        <f t="shared" si="26"/>
        <v>0</v>
      </c>
      <c r="AW27" s="747"/>
      <c r="AX27" s="746"/>
      <c r="BB27" s="559"/>
      <c r="BC27" s="536"/>
    </row>
    <row r="28" spans="1:55" ht="17.25" customHeight="1">
      <c r="A28" s="172"/>
      <c r="B28" s="169" t="s">
        <v>181</v>
      </c>
      <c r="C28" s="759" t="s">
        <v>160</v>
      </c>
      <c r="D28" s="760"/>
      <c r="E28" s="117"/>
      <c r="F28" s="119"/>
      <c r="G28" s="117"/>
      <c r="H28" s="119"/>
      <c r="I28" s="117"/>
      <c r="J28" s="118"/>
      <c r="K28" s="117"/>
      <c r="L28" s="119"/>
      <c r="M28" s="117"/>
      <c r="N28" s="119"/>
      <c r="O28" s="117"/>
      <c r="P28" s="118"/>
      <c r="Q28" s="117"/>
      <c r="R28" s="119"/>
      <c r="S28" s="117"/>
      <c r="T28" s="119"/>
      <c r="U28" s="117"/>
      <c r="V28" s="118"/>
      <c r="W28" s="117"/>
      <c r="X28" s="119"/>
      <c r="Y28" s="117"/>
      <c r="Z28" s="119"/>
      <c r="AA28" s="117"/>
      <c r="AB28" s="118"/>
      <c r="AC28" s="117"/>
      <c r="AD28" s="119"/>
      <c r="AE28" s="117"/>
      <c r="AF28" s="119"/>
      <c r="AG28" s="117"/>
      <c r="AH28" s="118"/>
      <c r="AI28" s="117"/>
      <c r="AJ28" s="119"/>
      <c r="AK28" s="117"/>
      <c r="AL28" s="119"/>
      <c r="AM28" s="117"/>
      <c r="AN28" s="118"/>
      <c r="AO28" s="117"/>
      <c r="AP28" s="119"/>
      <c r="AQ28" s="403">
        <f t="shared" si="21"/>
        <v>0</v>
      </c>
      <c r="AR28" s="404">
        <f t="shared" si="22"/>
        <v>0</v>
      </c>
      <c r="AS28" s="405">
        <f t="shared" si="23"/>
        <v>0</v>
      </c>
      <c r="AT28" s="404">
        <f t="shared" si="24"/>
        <v>0</v>
      </c>
      <c r="AU28" s="405">
        <f t="shared" si="25"/>
        <v>0</v>
      </c>
      <c r="AV28" s="406">
        <f t="shared" si="26"/>
        <v>0</v>
      </c>
      <c r="AW28" s="747"/>
      <c r="AX28" s="746"/>
      <c r="BA28" s="535">
        <f t="shared" si="27"/>
        <v>0</v>
      </c>
      <c r="BB28" s="559">
        <f t="shared" si="28"/>
        <v>2.2920000000000002E-3</v>
      </c>
      <c r="BC28" s="536">
        <v>2292</v>
      </c>
    </row>
    <row r="29" spans="1:55" ht="17.25" customHeight="1">
      <c r="A29" s="172"/>
      <c r="B29" s="171"/>
      <c r="C29" s="790"/>
      <c r="D29" s="791"/>
      <c r="E29" s="120"/>
      <c r="F29" s="122"/>
      <c r="G29" s="120"/>
      <c r="H29" s="122"/>
      <c r="I29" s="120"/>
      <c r="J29" s="121"/>
      <c r="K29" s="120"/>
      <c r="L29" s="122"/>
      <c r="M29" s="120"/>
      <c r="N29" s="122"/>
      <c r="O29" s="120"/>
      <c r="P29" s="121"/>
      <c r="Q29" s="120"/>
      <c r="R29" s="122"/>
      <c r="S29" s="120"/>
      <c r="T29" s="122"/>
      <c r="U29" s="120"/>
      <c r="V29" s="121"/>
      <c r="W29" s="120"/>
      <c r="X29" s="122"/>
      <c r="Y29" s="120"/>
      <c r="Z29" s="122"/>
      <c r="AA29" s="120"/>
      <c r="AB29" s="121"/>
      <c r="AC29" s="120"/>
      <c r="AD29" s="122"/>
      <c r="AE29" s="120"/>
      <c r="AF29" s="122"/>
      <c r="AG29" s="120"/>
      <c r="AH29" s="121"/>
      <c r="AI29" s="120"/>
      <c r="AJ29" s="122"/>
      <c r="AK29" s="120"/>
      <c r="AL29" s="122"/>
      <c r="AM29" s="120"/>
      <c r="AN29" s="121"/>
      <c r="AO29" s="120"/>
      <c r="AP29" s="122"/>
      <c r="AQ29" s="396">
        <f t="shared" si="21"/>
        <v>0</v>
      </c>
      <c r="AR29" s="395">
        <f t="shared" si="22"/>
        <v>0</v>
      </c>
      <c r="AS29" s="393">
        <f t="shared" si="23"/>
        <v>0</v>
      </c>
      <c r="AT29" s="395">
        <f t="shared" si="24"/>
        <v>0</v>
      </c>
      <c r="AU29" s="393">
        <f t="shared" si="25"/>
        <v>0</v>
      </c>
      <c r="AV29" s="394">
        <f t="shared" si="26"/>
        <v>0</v>
      </c>
      <c r="AW29" s="747"/>
      <c r="AX29" s="746"/>
      <c r="BB29" s="559"/>
      <c r="BC29" s="536"/>
    </row>
    <row r="30" spans="1:55" ht="17.25" customHeight="1">
      <c r="A30" s="172"/>
      <c r="B30" s="169" t="s">
        <v>181</v>
      </c>
      <c r="C30" s="759" t="s">
        <v>161</v>
      </c>
      <c r="D30" s="760"/>
      <c r="E30" s="117"/>
      <c r="F30" s="119"/>
      <c r="G30" s="117"/>
      <c r="H30" s="119"/>
      <c r="I30" s="117"/>
      <c r="J30" s="118"/>
      <c r="K30" s="117"/>
      <c r="L30" s="119"/>
      <c r="M30" s="117"/>
      <c r="N30" s="119"/>
      <c r="O30" s="117"/>
      <c r="P30" s="118"/>
      <c r="Q30" s="117"/>
      <c r="R30" s="119"/>
      <c r="S30" s="117"/>
      <c r="T30" s="119"/>
      <c r="U30" s="117"/>
      <c r="V30" s="118"/>
      <c r="W30" s="117"/>
      <c r="X30" s="119"/>
      <c r="Y30" s="117"/>
      <c r="Z30" s="119"/>
      <c r="AA30" s="117"/>
      <c r="AB30" s="118"/>
      <c r="AC30" s="117"/>
      <c r="AD30" s="119"/>
      <c r="AE30" s="117"/>
      <c r="AF30" s="119"/>
      <c r="AG30" s="117"/>
      <c r="AH30" s="118"/>
      <c r="AI30" s="117"/>
      <c r="AJ30" s="119"/>
      <c r="AK30" s="117"/>
      <c r="AL30" s="119"/>
      <c r="AM30" s="117"/>
      <c r="AN30" s="118"/>
      <c r="AO30" s="117"/>
      <c r="AP30" s="119"/>
      <c r="AQ30" s="403">
        <f t="shared" si="21"/>
        <v>0</v>
      </c>
      <c r="AR30" s="404">
        <f t="shared" si="22"/>
        <v>0</v>
      </c>
      <c r="AS30" s="405">
        <f t="shared" si="23"/>
        <v>0</v>
      </c>
      <c r="AT30" s="404">
        <f t="shared" si="24"/>
        <v>0</v>
      </c>
      <c r="AU30" s="405">
        <f t="shared" si="25"/>
        <v>0</v>
      </c>
      <c r="AV30" s="406">
        <f t="shared" si="26"/>
        <v>0</v>
      </c>
      <c r="AW30" s="747"/>
      <c r="AX30" s="746"/>
      <c r="BA30" s="535">
        <f t="shared" si="27"/>
        <v>0</v>
      </c>
      <c r="BB30" s="559">
        <f t="shared" si="28"/>
        <v>1.4232787</v>
      </c>
      <c r="BC30" s="536">
        <v>1423278.7</v>
      </c>
    </row>
    <row r="31" spans="1:55" ht="17.25" customHeight="1">
      <c r="A31" s="172"/>
      <c r="B31" s="171"/>
      <c r="C31" s="790"/>
      <c r="D31" s="791"/>
      <c r="E31" s="120"/>
      <c r="F31" s="122"/>
      <c r="G31" s="120"/>
      <c r="H31" s="122"/>
      <c r="I31" s="120"/>
      <c r="J31" s="121"/>
      <c r="K31" s="120"/>
      <c r="L31" s="122"/>
      <c r="M31" s="120"/>
      <c r="N31" s="122"/>
      <c r="O31" s="120"/>
      <c r="P31" s="121"/>
      <c r="Q31" s="120"/>
      <c r="R31" s="122"/>
      <c r="S31" s="120"/>
      <c r="T31" s="122"/>
      <c r="U31" s="120"/>
      <c r="V31" s="121"/>
      <c r="W31" s="120"/>
      <c r="X31" s="122"/>
      <c r="Y31" s="120"/>
      <c r="Z31" s="122"/>
      <c r="AA31" s="120"/>
      <c r="AB31" s="121"/>
      <c r="AC31" s="120"/>
      <c r="AD31" s="122"/>
      <c r="AE31" s="120"/>
      <c r="AF31" s="122"/>
      <c r="AG31" s="120"/>
      <c r="AH31" s="121"/>
      <c r="AI31" s="120"/>
      <c r="AJ31" s="122"/>
      <c r="AK31" s="120"/>
      <c r="AL31" s="122"/>
      <c r="AM31" s="120"/>
      <c r="AN31" s="121"/>
      <c r="AO31" s="120"/>
      <c r="AP31" s="122"/>
      <c r="AQ31" s="396">
        <f t="shared" si="21"/>
        <v>0</v>
      </c>
      <c r="AR31" s="395">
        <f t="shared" si="22"/>
        <v>0</v>
      </c>
      <c r="AS31" s="393">
        <f t="shared" si="23"/>
        <v>0</v>
      </c>
      <c r="AT31" s="395">
        <f t="shared" si="24"/>
        <v>0</v>
      </c>
      <c r="AU31" s="393">
        <f t="shared" si="25"/>
        <v>0</v>
      </c>
      <c r="AV31" s="394">
        <f t="shared" si="26"/>
        <v>0</v>
      </c>
      <c r="AW31" s="747"/>
      <c r="AX31" s="746"/>
      <c r="BB31" s="559"/>
      <c r="BC31" s="536"/>
    </row>
    <row r="32" spans="1:55" ht="17.25" customHeight="1">
      <c r="A32" s="172"/>
      <c r="B32" s="169" t="s">
        <v>181</v>
      </c>
      <c r="C32" s="759" t="s">
        <v>162</v>
      </c>
      <c r="D32" s="760"/>
      <c r="E32" s="117"/>
      <c r="F32" s="119"/>
      <c r="G32" s="117"/>
      <c r="H32" s="119"/>
      <c r="I32" s="117"/>
      <c r="J32" s="118"/>
      <c r="K32" s="117"/>
      <c r="L32" s="119"/>
      <c r="M32" s="117"/>
      <c r="N32" s="119"/>
      <c r="O32" s="117"/>
      <c r="P32" s="118"/>
      <c r="Q32" s="117"/>
      <c r="R32" s="119"/>
      <c r="S32" s="117"/>
      <c r="T32" s="119"/>
      <c r="U32" s="117"/>
      <c r="V32" s="118"/>
      <c r="W32" s="117"/>
      <c r="X32" s="119"/>
      <c r="Y32" s="117"/>
      <c r="Z32" s="119"/>
      <c r="AA32" s="117"/>
      <c r="AB32" s="118"/>
      <c r="AC32" s="117"/>
      <c r="AD32" s="119"/>
      <c r="AE32" s="117"/>
      <c r="AF32" s="119"/>
      <c r="AG32" s="117"/>
      <c r="AH32" s="118"/>
      <c r="AI32" s="117"/>
      <c r="AJ32" s="119"/>
      <c r="AK32" s="117"/>
      <c r="AL32" s="119"/>
      <c r="AM32" s="117"/>
      <c r="AN32" s="118"/>
      <c r="AO32" s="117"/>
      <c r="AP32" s="119"/>
      <c r="AQ32" s="403">
        <f t="shared" si="21"/>
        <v>0</v>
      </c>
      <c r="AR32" s="404">
        <f t="shared" si="22"/>
        <v>0</v>
      </c>
      <c r="AS32" s="405">
        <f t="shared" si="23"/>
        <v>0</v>
      </c>
      <c r="AT32" s="404">
        <f t="shared" si="24"/>
        <v>0</v>
      </c>
      <c r="AU32" s="405">
        <f t="shared" si="25"/>
        <v>0</v>
      </c>
      <c r="AV32" s="406">
        <f t="shared" si="26"/>
        <v>0</v>
      </c>
      <c r="AW32" s="747"/>
      <c r="AX32" s="746"/>
      <c r="BA32" s="535">
        <f t="shared" si="27"/>
        <v>0</v>
      </c>
      <c r="BB32" s="559">
        <f t="shared" si="28"/>
        <v>7.8636999999999999E-2</v>
      </c>
      <c r="BC32" s="536">
        <v>78637</v>
      </c>
    </row>
    <row r="33" spans="1:55" ht="17.25" customHeight="1">
      <c r="A33" s="172"/>
      <c r="B33" s="171"/>
      <c r="C33" s="790"/>
      <c r="D33" s="791"/>
      <c r="E33" s="120"/>
      <c r="F33" s="122"/>
      <c r="G33" s="120"/>
      <c r="H33" s="122"/>
      <c r="I33" s="120"/>
      <c r="J33" s="121"/>
      <c r="K33" s="120"/>
      <c r="L33" s="122"/>
      <c r="M33" s="120"/>
      <c r="N33" s="122"/>
      <c r="O33" s="120"/>
      <c r="P33" s="121"/>
      <c r="Q33" s="120"/>
      <c r="R33" s="122"/>
      <c r="S33" s="120"/>
      <c r="T33" s="122"/>
      <c r="U33" s="120"/>
      <c r="V33" s="121"/>
      <c r="W33" s="120"/>
      <c r="X33" s="173"/>
      <c r="Y33" s="120"/>
      <c r="Z33" s="122"/>
      <c r="AA33" s="120"/>
      <c r="AB33" s="121"/>
      <c r="AC33" s="120"/>
      <c r="AD33" s="122"/>
      <c r="AE33" s="120"/>
      <c r="AF33" s="122"/>
      <c r="AG33" s="120"/>
      <c r="AH33" s="121"/>
      <c r="AI33" s="120"/>
      <c r="AJ33" s="122"/>
      <c r="AK33" s="120"/>
      <c r="AL33" s="122"/>
      <c r="AM33" s="120"/>
      <c r="AN33" s="121"/>
      <c r="AO33" s="120"/>
      <c r="AP33" s="122"/>
      <c r="AQ33" s="396">
        <f t="shared" si="21"/>
        <v>0</v>
      </c>
      <c r="AR33" s="395">
        <f t="shared" si="22"/>
        <v>0</v>
      </c>
      <c r="AS33" s="393">
        <f t="shared" si="23"/>
        <v>0</v>
      </c>
      <c r="AT33" s="395">
        <f t="shared" si="24"/>
        <v>0</v>
      </c>
      <c r="AU33" s="393">
        <f t="shared" si="25"/>
        <v>0</v>
      </c>
      <c r="AV33" s="394">
        <f t="shared" si="26"/>
        <v>0</v>
      </c>
      <c r="AW33" s="747"/>
      <c r="AX33" s="746"/>
      <c r="BB33" s="559"/>
      <c r="BC33" s="536"/>
    </row>
    <row r="34" spans="1:55" s="174" customFormat="1" ht="17.25" customHeight="1">
      <c r="A34" s="353"/>
      <c r="B34" s="349" t="s">
        <v>181</v>
      </c>
      <c r="C34" s="811" t="s">
        <v>163</v>
      </c>
      <c r="D34" s="812"/>
      <c r="E34" s="123"/>
      <c r="F34" s="124"/>
      <c r="G34" s="123"/>
      <c r="H34" s="124"/>
      <c r="I34" s="123"/>
      <c r="J34" s="125"/>
      <c r="K34" s="123"/>
      <c r="L34" s="124"/>
      <c r="M34" s="123"/>
      <c r="N34" s="124"/>
      <c r="O34" s="123"/>
      <c r="P34" s="125"/>
      <c r="Q34" s="123"/>
      <c r="R34" s="124"/>
      <c r="S34" s="123"/>
      <c r="T34" s="124"/>
      <c r="U34" s="123"/>
      <c r="V34" s="125"/>
      <c r="W34" s="123"/>
      <c r="X34" s="124"/>
      <c r="Y34" s="123"/>
      <c r="Z34" s="124"/>
      <c r="AA34" s="123"/>
      <c r="AB34" s="125"/>
      <c r="AC34" s="123"/>
      <c r="AD34" s="124"/>
      <c r="AE34" s="123"/>
      <c r="AF34" s="124"/>
      <c r="AG34" s="123"/>
      <c r="AH34" s="125"/>
      <c r="AI34" s="123"/>
      <c r="AJ34" s="124"/>
      <c r="AK34" s="123"/>
      <c r="AL34" s="124"/>
      <c r="AM34" s="123"/>
      <c r="AN34" s="125"/>
      <c r="AO34" s="123"/>
      <c r="AP34" s="124"/>
      <c r="AQ34" s="403">
        <f t="shared" si="21"/>
        <v>0</v>
      </c>
      <c r="AR34" s="404">
        <f t="shared" si="22"/>
        <v>0</v>
      </c>
      <c r="AS34" s="405">
        <f t="shared" si="23"/>
        <v>0</v>
      </c>
      <c r="AT34" s="404">
        <f t="shared" si="24"/>
        <v>0</v>
      </c>
      <c r="AU34" s="405">
        <f t="shared" si="25"/>
        <v>0</v>
      </c>
      <c r="AV34" s="406">
        <f t="shared" si="26"/>
        <v>0</v>
      </c>
      <c r="AW34" s="747"/>
      <c r="AX34" s="746"/>
      <c r="BA34" s="535">
        <f t="shared" si="27"/>
        <v>0</v>
      </c>
      <c r="BB34" s="559">
        <f t="shared" si="28"/>
        <v>1.9706400000000002E-2</v>
      </c>
      <c r="BC34" s="536">
        <v>19706.400000000001</v>
      </c>
    </row>
    <row r="35" spans="1:55" s="174" customFormat="1" ht="15.75" customHeight="1">
      <c r="A35" s="353"/>
      <c r="B35" s="350"/>
      <c r="C35" s="813"/>
      <c r="D35" s="814"/>
      <c r="E35" s="175"/>
      <c r="F35" s="173"/>
      <c r="G35" s="175"/>
      <c r="H35" s="173"/>
      <c r="I35" s="175"/>
      <c r="J35" s="176"/>
      <c r="K35" s="175"/>
      <c r="L35" s="173"/>
      <c r="M35" s="175"/>
      <c r="N35" s="173"/>
      <c r="O35" s="175"/>
      <c r="P35" s="176"/>
      <c r="Q35" s="175"/>
      <c r="R35" s="173"/>
      <c r="S35" s="175"/>
      <c r="T35" s="173"/>
      <c r="U35" s="175"/>
      <c r="V35" s="176"/>
      <c r="W35" s="175"/>
      <c r="X35" s="173"/>
      <c r="Y35" s="175"/>
      <c r="Z35" s="173"/>
      <c r="AA35" s="175"/>
      <c r="AB35" s="176"/>
      <c r="AC35" s="175"/>
      <c r="AD35" s="173"/>
      <c r="AE35" s="175"/>
      <c r="AF35" s="173"/>
      <c r="AG35" s="175"/>
      <c r="AH35" s="176"/>
      <c r="AI35" s="175"/>
      <c r="AJ35" s="173"/>
      <c r="AK35" s="175"/>
      <c r="AL35" s="173"/>
      <c r="AM35" s="175"/>
      <c r="AN35" s="176"/>
      <c r="AO35" s="175"/>
      <c r="AP35" s="173"/>
      <c r="AQ35" s="396">
        <f t="shared" si="21"/>
        <v>0</v>
      </c>
      <c r="AR35" s="395">
        <f t="shared" si="22"/>
        <v>0</v>
      </c>
      <c r="AS35" s="393">
        <f t="shared" si="23"/>
        <v>0</v>
      </c>
      <c r="AT35" s="395">
        <f t="shared" si="24"/>
        <v>0</v>
      </c>
      <c r="AU35" s="393">
        <f t="shared" si="25"/>
        <v>0</v>
      </c>
      <c r="AV35" s="394">
        <f t="shared" si="26"/>
        <v>0</v>
      </c>
      <c r="AW35" s="747"/>
      <c r="AX35" s="746"/>
      <c r="BA35" s="535"/>
      <c r="BB35" s="559"/>
      <c r="BC35" s="536"/>
    </row>
    <row r="36" spans="1:55" ht="17.25" customHeight="1">
      <c r="A36" s="172"/>
      <c r="B36" s="177" t="s">
        <v>300</v>
      </c>
      <c r="C36" s="759" t="s">
        <v>164</v>
      </c>
      <c r="D36" s="760"/>
      <c r="E36" s="117"/>
      <c r="F36" s="119"/>
      <c r="G36" s="117"/>
      <c r="H36" s="119"/>
      <c r="I36" s="117"/>
      <c r="J36" s="118"/>
      <c r="K36" s="117"/>
      <c r="L36" s="119"/>
      <c r="M36" s="117"/>
      <c r="N36" s="119"/>
      <c r="O36" s="117"/>
      <c r="P36" s="118"/>
      <c r="Q36" s="117"/>
      <c r="R36" s="119"/>
      <c r="S36" s="117"/>
      <c r="T36" s="119"/>
      <c r="U36" s="117"/>
      <c r="V36" s="118"/>
      <c r="W36" s="117"/>
      <c r="X36" s="119"/>
      <c r="Y36" s="117"/>
      <c r="Z36" s="119"/>
      <c r="AA36" s="117"/>
      <c r="AB36" s="118"/>
      <c r="AC36" s="117"/>
      <c r="AD36" s="119"/>
      <c r="AE36" s="117"/>
      <c r="AF36" s="119"/>
      <c r="AG36" s="117"/>
      <c r="AH36" s="118"/>
      <c r="AI36" s="117"/>
      <c r="AJ36" s="119"/>
      <c r="AK36" s="117"/>
      <c r="AL36" s="119"/>
      <c r="AM36" s="117"/>
      <c r="AN36" s="118"/>
      <c r="AO36" s="117"/>
      <c r="AP36" s="119"/>
      <c r="AQ36" s="403">
        <f t="shared" si="21"/>
        <v>0</v>
      </c>
      <c r="AR36" s="404">
        <f t="shared" si="22"/>
        <v>0</v>
      </c>
      <c r="AS36" s="405">
        <f t="shared" si="23"/>
        <v>0</v>
      </c>
      <c r="AT36" s="404">
        <f t="shared" si="24"/>
        <v>0</v>
      </c>
      <c r="AU36" s="405">
        <f t="shared" si="25"/>
        <v>0</v>
      </c>
      <c r="AV36" s="406">
        <f t="shared" si="26"/>
        <v>0</v>
      </c>
      <c r="AW36" s="747"/>
      <c r="AX36" s="746"/>
      <c r="BA36" s="535">
        <f t="shared" si="27"/>
        <v>0</v>
      </c>
      <c r="BB36" s="559">
        <f t="shared" si="28"/>
        <v>2.9492595000000001</v>
      </c>
      <c r="BC36" s="536">
        <v>2949259.5</v>
      </c>
    </row>
    <row r="37" spans="1:55" ht="17.25" customHeight="1">
      <c r="A37" s="172"/>
      <c r="B37" s="171"/>
      <c r="C37" s="790"/>
      <c r="D37" s="791"/>
      <c r="E37" s="120"/>
      <c r="F37" s="122"/>
      <c r="G37" s="120"/>
      <c r="H37" s="122"/>
      <c r="I37" s="120"/>
      <c r="J37" s="121"/>
      <c r="K37" s="120"/>
      <c r="L37" s="122"/>
      <c r="M37" s="120"/>
      <c r="N37" s="122"/>
      <c r="O37" s="120"/>
      <c r="P37" s="121"/>
      <c r="Q37" s="120"/>
      <c r="R37" s="122"/>
      <c r="S37" s="120"/>
      <c r="T37" s="122"/>
      <c r="U37" s="120"/>
      <c r="V37" s="121"/>
      <c r="W37" s="120"/>
      <c r="X37" s="122"/>
      <c r="Y37" s="120"/>
      <c r="Z37" s="122"/>
      <c r="AA37" s="120"/>
      <c r="AB37" s="121"/>
      <c r="AC37" s="120"/>
      <c r="AD37" s="122"/>
      <c r="AE37" s="120"/>
      <c r="AF37" s="122"/>
      <c r="AG37" s="120"/>
      <c r="AH37" s="121"/>
      <c r="AI37" s="120"/>
      <c r="AJ37" s="122"/>
      <c r="AK37" s="120"/>
      <c r="AL37" s="122"/>
      <c r="AM37" s="120"/>
      <c r="AN37" s="121"/>
      <c r="AO37" s="120"/>
      <c r="AP37" s="122"/>
      <c r="AQ37" s="396">
        <f t="shared" si="21"/>
        <v>0</v>
      </c>
      <c r="AR37" s="395">
        <f t="shared" si="22"/>
        <v>0</v>
      </c>
      <c r="AS37" s="393">
        <f t="shared" si="23"/>
        <v>0</v>
      </c>
      <c r="AT37" s="395">
        <f t="shared" si="24"/>
        <v>0</v>
      </c>
      <c r="AU37" s="393">
        <f t="shared" si="25"/>
        <v>0</v>
      </c>
      <c r="AV37" s="394">
        <f t="shared" si="26"/>
        <v>0</v>
      </c>
      <c r="AW37" s="747"/>
      <c r="AX37" s="746"/>
      <c r="BB37" s="559"/>
      <c r="BC37" s="536"/>
    </row>
    <row r="38" spans="1:55" ht="17.25" customHeight="1">
      <c r="A38" s="172"/>
      <c r="B38" s="169" t="s">
        <v>181</v>
      </c>
      <c r="C38" s="759" t="s">
        <v>165</v>
      </c>
      <c r="D38" s="760"/>
      <c r="E38" s="123"/>
      <c r="F38" s="124"/>
      <c r="G38" s="123"/>
      <c r="H38" s="124"/>
      <c r="I38" s="123"/>
      <c r="J38" s="125"/>
      <c r="K38" s="123"/>
      <c r="L38" s="124"/>
      <c r="M38" s="123"/>
      <c r="N38" s="124"/>
      <c r="O38" s="123"/>
      <c r="P38" s="125"/>
      <c r="Q38" s="123"/>
      <c r="R38" s="124"/>
      <c r="S38" s="123"/>
      <c r="T38" s="124"/>
      <c r="U38" s="123"/>
      <c r="V38" s="125"/>
      <c r="W38" s="123"/>
      <c r="X38" s="124"/>
      <c r="Y38" s="123"/>
      <c r="Z38" s="124"/>
      <c r="AA38" s="123"/>
      <c r="AB38" s="125"/>
      <c r="AC38" s="123"/>
      <c r="AD38" s="124"/>
      <c r="AE38" s="123"/>
      <c r="AF38" s="124"/>
      <c r="AG38" s="123"/>
      <c r="AH38" s="125"/>
      <c r="AI38" s="123"/>
      <c r="AJ38" s="124"/>
      <c r="AK38" s="123"/>
      <c r="AL38" s="124"/>
      <c r="AM38" s="123"/>
      <c r="AN38" s="125"/>
      <c r="AO38" s="123"/>
      <c r="AP38" s="124"/>
      <c r="AQ38" s="403">
        <f t="shared" si="21"/>
        <v>0</v>
      </c>
      <c r="AR38" s="404">
        <f t="shared" si="22"/>
        <v>0</v>
      </c>
      <c r="AS38" s="405">
        <f t="shared" si="23"/>
        <v>0</v>
      </c>
      <c r="AT38" s="404">
        <f t="shared" si="24"/>
        <v>0</v>
      </c>
      <c r="AU38" s="405">
        <f t="shared" si="25"/>
        <v>0</v>
      </c>
      <c r="AV38" s="406">
        <f t="shared" si="26"/>
        <v>0</v>
      </c>
      <c r="AW38" s="747"/>
      <c r="AX38" s="746"/>
      <c r="BA38" s="535">
        <f t="shared" si="27"/>
        <v>0</v>
      </c>
      <c r="BB38" s="559">
        <f t="shared" si="28"/>
        <v>0.94326019999999999</v>
      </c>
      <c r="BC38" s="536">
        <v>943260.2</v>
      </c>
    </row>
    <row r="39" spans="1:55" ht="17.25" customHeight="1">
      <c r="A39" s="172"/>
      <c r="B39" s="171"/>
      <c r="C39" s="790"/>
      <c r="D39" s="791"/>
      <c r="E39" s="120"/>
      <c r="F39" s="122"/>
      <c r="G39" s="120"/>
      <c r="H39" s="122"/>
      <c r="I39" s="120"/>
      <c r="J39" s="121"/>
      <c r="K39" s="120"/>
      <c r="L39" s="122"/>
      <c r="M39" s="120"/>
      <c r="N39" s="122"/>
      <c r="O39" s="120"/>
      <c r="P39" s="121"/>
      <c r="Q39" s="120"/>
      <c r="R39" s="122"/>
      <c r="S39" s="120"/>
      <c r="T39" s="122"/>
      <c r="U39" s="120"/>
      <c r="V39" s="121"/>
      <c r="W39" s="120"/>
      <c r="X39" s="122"/>
      <c r="Y39" s="120"/>
      <c r="Z39" s="122"/>
      <c r="AA39" s="120"/>
      <c r="AB39" s="121"/>
      <c r="AC39" s="120"/>
      <c r="AD39" s="122"/>
      <c r="AE39" s="120"/>
      <c r="AF39" s="122"/>
      <c r="AG39" s="120"/>
      <c r="AH39" s="121"/>
      <c r="AI39" s="120"/>
      <c r="AJ39" s="122"/>
      <c r="AK39" s="120"/>
      <c r="AL39" s="122"/>
      <c r="AM39" s="120"/>
      <c r="AN39" s="121"/>
      <c r="AO39" s="120"/>
      <c r="AP39" s="122"/>
      <c r="AQ39" s="396">
        <f t="shared" si="21"/>
        <v>0</v>
      </c>
      <c r="AR39" s="395">
        <f t="shared" si="22"/>
        <v>0</v>
      </c>
      <c r="AS39" s="393">
        <f t="shared" si="23"/>
        <v>0</v>
      </c>
      <c r="AT39" s="395">
        <f t="shared" si="24"/>
        <v>0</v>
      </c>
      <c r="AU39" s="393">
        <f t="shared" si="25"/>
        <v>0</v>
      </c>
      <c r="AV39" s="394">
        <f t="shared" si="26"/>
        <v>0</v>
      </c>
      <c r="AW39" s="747"/>
      <c r="AX39" s="746"/>
      <c r="BB39" s="559"/>
      <c r="BC39" s="536"/>
    </row>
    <row r="40" spans="1:55" ht="17.25" customHeight="1">
      <c r="A40" s="172"/>
      <c r="B40" s="349" t="s">
        <v>181</v>
      </c>
      <c r="C40" s="759" t="s">
        <v>166</v>
      </c>
      <c r="D40" s="760"/>
      <c r="E40" s="117"/>
      <c r="F40" s="119"/>
      <c r="G40" s="117"/>
      <c r="H40" s="119"/>
      <c r="I40" s="117"/>
      <c r="J40" s="118"/>
      <c r="K40" s="117"/>
      <c r="L40" s="119"/>
      <c r="M40" s="117"/>
      <c r="N40" s="119"/>
      <c r="O40" s="117"/>
      <c r="P40" s="118"/>
      <c r="Q40" s="117"/>
      <c r="R40" s="119"/>
      <c r="S40" s="117"/>
      <c r="T40" s="119"/>
      <c r="U40" s="117"/>
      <c r="V40" s="118"/>
      <c r="W40" s="117"/>
      <c r="X40" s="119"/>
      <c r="Y40" s="117"/>
      <c r="Z40" s="119"/>
      <c r="AA40" s="117"/>
      <c r="AB40" s="118"/>
      <c r="AC40" s="117"/>
      <c r="AD40" s="119"/>
      <c r="AE40" s="117"/>
      <c r="AF40" s="119"/>
      <c r="AG40" s="117"/>
      <c r="AH40" s="118"/>
      <c r="AI40" s="117"/>
      <c r="AJ40" s="119"/>
      <c r="AK40" s="117"/>
      <c r="AL40" s="119"/>
      <c r="AM40" s="117"/>
      <c r="AN40" s="118"/>
      <c r="AO40" s="117"/>
      <c r="AP40" s="119"/>
      <c r="AQ40" s="403">
        <f t="shared" si="21"/>
        <v>0</v>
      </c>
      <c r="AR40" s="404">
        <f t="shared" si="22"/>
        <v>0</v>
      </c>
      <c r="AS40" s="405">
        <f t="shared" si="23"/>
        <v>0</v>
      </c>
      <c r="AT40" s="404">
        <f t="shared" si="24"/>
        <v>0</v>
      </c>
      <c r="AU40" s="405">
        <f t="shared" si="25"/>
        <v>0</v>
      </c>
      <c r="AV40" s="406">
        <f t="shared" si="26"/>
        <v>0</v>
      </c>
      <c r="AW40" s="747"/>
      <c r="AX40" s="746"/>
      <c r="BA40" s="535">
        <f t="shared" si="27"/>
        <v>0</v>
      </c>
      <c r="BB40" s="559">
        <f t="shared" si="28"/>
        <v>0.31555609999999995</v>
      </c>
      <c r="BC40" s="536">
        <v>315556.09999999998</v>
      </c>
    </row>
    <row r="41" spans="1:55" ht="17.25" customHeight="1">
      <c r="A41" s="172"/>
      <c r="B41" s="350"/>
      <c r="C41" s="790"/>
      <c r="D41" s="791"/>
      <c r="E41" s="120"/>
      <c r="F41" s="122"/>
      <c r="G41" s="120"/>
      <c r="H41" s="122"/>
      <c r="I41" s="120"/>
      <c r="J41" s="121"/>
      <c r="K41" s="120"/>
      <c r="L41" s="122"/>
      <c r="M41" s="120"/>
      <c r="N41" s="122"/>
      <c r="O41" s="120"/>
      <c r="P41" s="121"/>
      <c r="Q41" s="120"/>
      <c r="R41" s="122"/>
      <c r="S41" s="120"/>
      <c r="T41" s="122"/>
      <c r="U41" s="120"/>
      <c r="V41" s="121"/>
      <c r="W41" s="120"/>
      <c r="X41" s="122"/>
      <c r="Y41" s="120"/>
      <c r="Z41" s="122"/>
      <c r="AA41" s="120"/>
      <c r="AB41" s="121"/>
      <c r="AC41" s="120"/>
      <c r="AD41" s="122"/>
      <c r="AE41" s="120"/>
      <c r="AF41" s="122"/>
      <c r="AG41" s="120"/>
      <c r="AH41" s="121"/>
      <c r="AI41" s="120"/>
      <c r="AJ41" s="122"/>
      <c r="AK41" s="120"/>
      <c r="AL41" s="122"/>
      <c r="AM41" s="120"/>
      <c r="AN41" s="121"/>
      <c r="AO41" s="120"/>
      <c r="AP41" s="122"/>
      <c r="AQ41" s="396">
        <f t="shared" si="21"/>
        <v>0</v>
      </c>
      <c r="AR41" s="395">
        <f t="shared" si="22"/>
        <v>0</v>
      </c>
      <c r="AS41" s="393">
        <f t="shared" si="23"/>
        <v>0</v>
      </c>
      <c r="AT41" s="395">
        <f t="shared" si="24"/>
        <v>0</v>
      </c>
      <c r="AU41" s="393">
        <f t="shared" si="25"/>
        <v>0</v>
      </c>
      <c r="AV41" s="394">
        <f t="shared" si="26"/>
        <v>0</v>
      </c>
      <c r="AW41" s="747"/>
      <c r="AX41" s="746"/>
      <c r="BB41" s="559"/>
      <c r="BC41" s="536"/>
    </row>
    <row r="42" spans="1:55" ht="17.25" customHeight="1">
      <c r="A42" s="172"/>
      <c r="B42" s="169" t="s">
        <v>181</v>
      </c>
      <c r="C42" s="759" t="s">
        <v>167</v>
      </c>
      <c r="D42" s="760"/>
      <c r="E42" s="117"/>
      <c r="F42" s="119"/>
      <c r="G42" s="117"/>
      <c r="H42" s="119"/>
      <c r="I42" s="117"/>
      <c r="J42" s="118"/>
      <c r="K42" s="117"/>
      <c r="L42" s="119"/>
      <c r="M42" s="117"/>
      <c r="N42" s="119"/>
      <c r="O42" s="117"/>
      <c r="P42" s="118"/>
      <c r="Q42" s="117"/>
      <c r="R42" s="119"/>
      <c r="S42" s="117"/>
      <c r="T42" s="119"/>
      <c r="U42" s="117"/>
      <c r="V42" s="118"/>
      <c r="W42" s="117"/>
      <c r="X42" s="119"/>
      <c r="Y42" s="117"/>
      <c r="Z42" s="119"/>
      <c r="AA42" s="117"/>
      <c r="AB42" s="118"/>
      <c r="AC42" s="117"/>
      <c r="AD42" s="119"/>
      <c r="AE42" s="117"/>
      <c r="AF42" s="119"/>
      <c r="AG42" s="117"/>
      <c r="AH42" s="118"/>
      <c r="AI42" s="117"/>
      <c r="AJ42" s="119"/>
      <c r="AK42" s="117"/>
      <c r="AL42" s="119"/>
      <c r="AM42" s="117"/>
      <c r="AN42" s="118"/>
      <c r="AO42" s="117"/>
      <c r="AP42" s="119"/>
      <c r="AQ42" s="403">
        <f t="shared" si="21"/>
        <v>0</v>
      </c>
      <c r="AR42" s="404">
        <f t="shared" si="22"/>
        <v>0</v>
      </c>
      <c r="AS42" s="405">
        <f t="shared" si="23"/>
        <v>0</v>
      </c>
      <c r="AT42" s="404">
        <f t="shared" si="24"/>
        <v>0</v>
      </c>
      <c r="AU42" s="405">
        <f t="shared" si="25"/>
        <v>0</v>
      </c>
      <c r="AV42" s="406">
        <f t="shared" si="26"/>
        <v>0</v>
      </c>
      <c r="AW42" s="747"/>
      <c r="AX42" s="746"/>
      <c r="BA42" s="535">
        <f t="shared" si="27"/>
        <v>0</v>
      </c>
      <c r="BB42" s="559">
        <f t="shared" si="28"/>
        <v>8.1408000000000001E-3</v>
      </c>
      <c r="BC42" s="536">
        <v>8140.8</v>
      </c>
    </row>
    <row r="43" spans="1:55" ht="17.25" customHeight="1">
      <c r="A43" s="172"/>
      <c r="B43" s="171"/>
      <c r="C43" s="790"/>
      <c r="D43" s="791"/>
      <c r="E43" s="120"/>
      <c r="F43" s="122"/>
      <c r="G43" s="120"/>
      <c r="H43" s="122"/>
      <c r="I43" s="120"/>
      <c r="J43" s="121"/>
      <c r="K43" s="120"/>
      <c r="L43" s="122"/>
      <c r="M43" s="120"/>
      <c r="N43" s="122"/>
      <c r="O43" s="120"/>
      <c r="P43" s="121"/>
      <c r="Q43" s="120"/>
      <c r="R43" s="122"/>
      <c r="S43" s="120"/>
      <c r="T43" s="122"/>
      <c r="U43" s="120"/>
      <c r="V43" s="121"/>
      <c r="W43" s="120"/>
      <c r="X43" s="122"/>
      <c r="Y43" s="120"/>
      <c r="Z43" s="122"/>
      <c r="AA43" s="120"/>
      <c r="AB43" s="121"/>
      <c r="AC43" s="120"/>
      <c r="AD43" s="122"/>
      <c r="AE43" s="120"/>
      <c r="AF43" s="122"/>
      <c r="AG43" s="120"/>
      <c r="AH43" s="121"/>
      <c r="AI43" s="120"/>
      <c r="AJ43" s="122"/>
      <c r="AK43" s="120"/>
      <c r="AL43" s="122"/>
      <c r="AM43" s="120"/>
      <c r="AN43" s="121"/>
      <c r="AO43" s="120"/>
      <c r="AP43" s="122"/>
      <c r="AQ43" s="396">
        <f t="shared" si="21"/>
        <v>0</v>
      </c>
      <c r="AR43" s="395">
        <f t="shared" si="22"/>
        <v>0</v>
      </c>
      <c r="AS43" s="393">
        <f t="shared" si="23"/>
        <v>0</v>
      </c>
      <c r="AT43" s="395">
        <f t="shared" si="24"/>
        <v>0</v>
      </c>
      <c r="AU43" s="393">
        <f t="shared" si="25"/>
        <v>0</v>
      </c>
      <c r="AV43" s="394">
        <f t="shared" si="26"/>
        <v>0</v>
      </c>
      <c r="AW43" s="747"/>
      <c r="AX43" s="746"/>
      <c r="BB43" s="559"/>
      <c r="BC43" s="536"/>
    </row>
    <row r="44" spans="1:55" ht="17.25" customHeight="1">
      <c r="A44" s="172"/>
      <c r="B44" s="169" t="s">
        <v>181</v>
      </c>
      <c r="C44" s="759" t="s">
        <v>168</v>
      </c>
      <c r="D44" s="760"/>
      <c r="E44" s="117"/>
      <c r="F44" s="119"/>
      <c r="G44" s="117"/>
      <c r="H44" s="119"/>
      <c r="I44" s="117"/>
      <c r="J44" s="118"/>
      <c r="K44" s="117"/>
      <c r="L44" s="119"/>
      <c r="M44" s="117"/>
      <c r="N44" s="119"/>
      <c r="O44" s="117"/>
      <c r="P44" s="118"/>
      <c r="Q44" s="117"/>
      <c r="R44" s="119"/>
      <c r="S44" s="117"/>
      <c r="T44" s="119"/>
      <c r="U44" s="117"/>
      <c r="V44" s="118"/>
      <c r="W44" s="117"/>
      <c r="X44" s="119"/>
      <c r="Y44" s="117"/>
      <c r="Z44" s="119"/>
      <c r="AA44" s="117"/>
      <c r="AB44" s="118"/>
      <c r="AC44" s="117"/>
      <c r="AD44" s="119"/>
      <c r="AE44" s="117"/>
      <c r="AF44" s="119"/>
      <c r="AG44" s="117"/>
      <c r="AH44" s="118"/>
      <c r="AI44" s="117"/>
      <c r="AJ44" s="119"/>
      <c r="AK44" s="117"/>
      <c r="AL44" s="119"/>
      <c r="AM44" s="117"/>
      <c r="AN44" s="118"/>
      <c r="AO44" s="117"/>
      <c r="AP44" s="119"/>
      <c r="AQ44" s="403">
        <f t="shared" si="21"/>
        <v>0</v>
      </c>
      <c r="AR44" s="404">
        <f t="shared" si="22"/>
        <v>0</v>
      </c>
      <c r="AS44" s="405">
        <f t="shared" si="23"/>
        <v>0</v>
      </c>
      <c r="AT44" s="404">
        <f t="shared" si="24"/>
        <v>0</v>
      </c>
      <c r="AU44" s="405">
        <f t="shared" si="25"/>
        <v>0</v>
      </c>
      <c r="AV44" s="406">
        <f t="shared" si="26"/>
        <v>0</v>
      </c>
      <c r="AW44" s="747"/>
      <c r="AX44" s="746"/>
      <c r="BA44" s="535">
        <f t="shared" si="27"/>
        <v>0</v>
      </c>
      <c r="BB44" s="559">
        <f t="shared" si="28"/>
        <v>0.54372069999999995</v>
      </c>
      <c r="BC44" s="536">
        <v>543720.69999999995</v>
      </c>
    </row>
    <row r="45" spans="1:55" ht="17.25" customHeight="1">
      <c r="A45" s="172"/>
      <c r="B45" s="171"/>
      <c r="C45" s="790"/>
      <c r="D45" s="791"/>
      <c r="E45" s="133"/>
      <c r="F45" s="122"/>
      <c r="G45" s="120"/>
      <c r="H45" s="122"/>
      <c r="I45" s="120"/>
      <c r="J45" s="121"/>
      <c r="K45" s="120"/>
      <c r="L45" s="122"/>
      <c r="M45" s="120"/>
      <c r="N45" s="122"/>
      <c r="O45" s="120"/>
      <c r="P45" s="121"/>
      <c r="Q45" s="120"/>
      <c r="R45" s="122"/>
      <c r="S45" s="120"/>
      <c r="T45" s="122"/>
      <c r="U45" s="120"/>
      <c r="V45" s="121"/>
      <c r="W45" s="120"/>
      <c r="X45" s="122"/>
      <c r="Y45" s="120"/>
      <c r="Z45" s="122"/>
      <c r="AA45" s="120"/>
      <c r="AB45" s="121"/>
      <c r="AC45" s="120"/>
      <c r="AD45" s="122"/>
      <c r="AE45" s="120"/>
      <c r="AF45" s="122"/>
      <c r="AG45" s="120"/>
      <c r="AH45" s="121"/>
      <c r="AI45" s="120"/>
      <c r="AJ45" s="122"/>
      <c r="AK45" s="120"/>
      <c r="AL45" s="122"/>
      <c r="AM45" s="120"/>
      <c r="AN45" s="121"/>
      <c r="AO45" s="120"/>
      <c r="AP45" s="122"/>
      <c r="AQ45" s="396">
        <f t="shared" si="21"/>
        <v>0</v>
      </c>
      <c r="AR45" s="395">
        <f t="shared" si="22"/>
        <v>0</v>
      </c>
      <c r="AS45" s="393">
        <f t="shared" si="23"/>
        <v>0</v>
      </c>
      <c r="AT45" s="395">
        <f t="shared" si="24"/>
        <v>0</v>
      </c>
      <c r="AU45" s="393">
        <f t="shared" si="25"/>
        <v>0</v>
      </c>
      <c r="AV45" s="394">
        <f t="shared" si="26"/>
        <v>0</v>
      </c>
      <c r="AW45" s="747"/>
      <c r="AX45" s="746"/>
      <c r="BB45" s="559"/>
      <c r="BC45" s="536"/>
    </row>
    <row r="46" spans="1:55" ht="17.25" customHeight="1">
      <c r="A46" s="172"/>
      <c r="B46" s="178" t="s">
        <v>181</v>
      </c>
      <c r="C46" s="759" t="s">
        <v>169</v>
      </c>
      <c r="D46" s="760"/>
      <c r="E46" s="126"/>
      <c r="F46" s="128"/>
      <c r="G46" s="126"/>
      <c r="H46" s="128"/>
      <c r="I46" s="126"/>
      <c r="J46" s="127"/>
      <c r="K46" s="126"/>
      <c r="L46" s="128"/>
      <c r="M46" s="126"/>
      <c r="N46" s="128"/>
      <c r="O46" s="126"/>
      <c r="P46" s="127"/>
      <c r="Q46" s="126"/>
      <c r="R46" s="128"/>
      <c r="S46" s="126"/>
      <c r="T46" s="128"/>
      <c r="U46" s="126"/>
      <c r="V46" s="127"/>
      <c r="W46" s="126"/>
      <c r="X46" s="128"/>
      <c r="Y46" s="126"/>
      <c r="Z46" s="128"/>
      <c r="AA46" s="126"/>
      <c r="AB46" s="127"/>
      <c r="AC46" s="126"/>
      <c r="AD46" s="128"/>
      <c r="AE46" s="126"/>
      <c r="AF46" s="128"/>
      <c r="AG46" s="126"/>
      <c r="AH46" s="127"/>
      <c r="AI46" s="126"/>
      <c r="AJ46" s="128"/>
      <c r="AK46" s="126"/>
      <c r="AL46" s="128"/>
      <c r="AM46" s="126"/>
      <c r="AN46" s="127"/>
      <c r="AO46" s="126"/>
      <c r="AP46" s="128"/>
      <c r="AQ46" s="403">
        <f t="shared" si="21"/>
        <v>0</v>
      </c>
      <c r="AR46" s="404">
        <f t="shared" si="22"/>
        <v>0</v>
      </c>
      <c r="AS46" s="405">
        <f t="shared" si="23"/>
        <v>0</v>
      </c>
      <c r="AT46" s="404">
        <f t="shared" si="24"/>
        <v>0</v>
      </c>
      <c r="AU46" s="405">
        <f t="shared" si="25"/>
        <v>0</v>
      </c>
      <c r="AV46" s="406">
        <f t="shared" si="26"/>
        <v>0</v>
      </c>
      <c r="AW46" s="747"/>
      <c r="AX46" s="746"/>
      <c r="BA46" s="535">
        <f t="shared" si="27"/>
        <v>0</v>
      </c>
      <c r="BB46" s="559">
        <f t="shared" si="28"/>
        <v>2.5568E-2</v>
      </c>
      <c r="BC46" s="536">
        <v>25568</v>
      </c>
    </row>
    <row r="47" spans="1:55" ht="17.25" customHeight="1">
      <c r="A47" s="172"/>
      <c r="B47" s="348"/>
      <c r="C47" s="790"/>
      <c r="D47" s="791"/>
      <c r="E47" s="120"/>
      <c r="F47" s="122"/>
      <c r="G47" s="120"/>
      <c r="H47" s="122"/>
      <c r="I47" s="120"/>
      <c r="J47" s="121"/>
      <c r="K47" s="120"/>
      <c r="L47" s="122"/>
      <c r="M47" s="120"/>
      <c r="N47" s="122"/>
      <c r="O47" s="120"/>
      <c r="P47" s="121"/>
      <c r="Q47" s="120"/>
      <c r="R47" s="122"/>
      <c r="S47" s="120"/>
      <c r="T47" s="122"/>
      <c r="U47" s="120"/>
      <c r="V47" s="121"/>
      <c r="W47" s="120"/>
      <c r="X47" s="122"/>
      <c r="Y47" s="120"/>
      <c r="Z47" s="122"/>
      <c r="AA47" s="120"/>
      <c r="AB47" s="121"/>
      <c r="AC47" s="120"/>
      <c r="AD47" s="122"/>
      <c r="AE47" s="120"/>
      <c r="AF47" s="122"/>
      <c r="AG47" s="120"/>
      <c r="AH47" s="121"/>
      <c r="AI47" s="120"/>
      <c r="AJ47" s="122"/>
      <c r="AK47" s="120"/>
      <c r="AL47" s="122"/>
      <c r="AM47" s="120"/>
      <c r="AN47" s="121"/>
      <c r="AO47" s="120"/>
      <c r="AP47" s="122"/>
      <c r="AQ47" s="396">
        <f t="shared" si="21"/>
        <v>0</v>
      </c>
      <c r="AR47" s="395">
        <f t="shared" si="22"/>
        <v>0</v>
      </c>
      <c r="AS47" s="393">
        <f t="shared" si="23"/>
        <v>0</v>
      </c>
      <c r="AT47" s="395">
        <f t="shared" si="24"/>
        <v>0</v>
      </c>
      <c r="AU47" s="393">
        <f t="shared" si="25"/>
        <v>0</v>
      </c>
      <c r="AV47" s="394">
        <f t="shared" si="26"/>
        <v>0</v>
      </c>
      <c r="AW47" s="747"/>
      <c r="AX47" s="746"/>
      <c r="BB47" s="559"/>
      <c r="BC47" s="536"/>
    </row>
    <row r="48" spans="1:55" ht="17.25" customHeight="1">
      <c r="A48" s="172"/>
      <c r="B48" s="169" t="s">
        <v>181</v>
      </c>
      <c r="C48" s="759" t="s">
        <v>301</v>
      </c>
      <c r="D48" s="760" t="s">
        <v>90</v>
      </c>
      <c r="E48" s="117"/>
      <c r="F48" s="119"/>
      <c r="G48" s="117"/>
      <c r="H48" s="119"/>
      <c r="I48" s="117"/>
      <c r="J48" s="118"/>
      <c r="K48" s="117"/>
      <c r="L48" s="119"/>
      <c r="M48" s="117"/>
      <c r="N48" s="119"/>
      <c r="O48" s="117"/>
      <c r="P48" s="118"/>
      <c r="Q48" s="117"/>
      <c r="R48" s="119"/>
      <c r="S48" s="117"/>
      <c r="T48" s="119"/>
      <c r="U48" s="117"/>
      <c r="V48" s="118"/>
      <c r="W48" s="117"/>
      <c r="X48" s="119"/>
      <c r="Y48" s="117"/>
      <c r="Z48" s="119"/>
      <c r="AA48" s="117"/>
      <c r="AB48" s="118"/>
      <c r="AC48" s="117"/>
      <c r="AD48" s="119"/>
      <c r="AE48" s="117"/>
      <c r="AF48" s="119"/>
      <c r="AG48" s="117"/>
      <c r="AH48" s="118"/>
      <c r="AI48" s="117"/>
      <c r="AJ48" s="119"/>
      <c r="AK48" s="117"/>
      <c r="AL48" s="119"/>
      <c r="AM48" s="117"/>
      <c r="AN48" s="118"/>
      <c r="AO48" s="117"/>
      <c r="AP48" s="119"/>
      <c r="AQ48" s="403">
        <f t="shared" si="21"/>
        <v>0</v>
      </c>
      <c r="AR48" s="404">
        <f t="shared" si="22"/>
        <v>0</v>
      </c>
      <c r="AS48" s="405">
        <f t="shared" si="23"/>
        <v>0</v>
      </c>
      <c r="AT48" s="404">
        <f t="shared" si="24"/>
        <v>0</v>
      </c>
      <c r="AU48" s="405">
        <f t="shared" si="25"/>
        <v>0</v>
      </c>
      <c r="AV48" s="406">
        <f t="shared" si="26"/>
        <v>0</v>
      </c>
      <c r="AW48" s="747"/>
      <c r="AX48" s="746"/>
      <c r="BA48" s="535">
        <f t="shared" si="27"/>
        <v>0</v>
      </c>
      <c r="BB48" s="559">
        <f t="shared" si="28"/>
        <v>0.6598073000000001</v>
      </c>
      <c r="BC48" s="536">
        <v>659807.30000000005</v>
      </c>
    </row>
    <row r="49" spans="1:55" ht="17.25" customHeight="1">
      <c r="A49" s="172"/>
      <c r="B49" s="171"/>
      <c r="C49" s="790"/>
      <c r="D49" s="791"/>
      <c r="E49" s="120"/>
      <c r="F49" s="122"/>
      <c r="G49" s="120"/>
      <c r="H49" s="122"/>
      <c r="I49" s="120"/>
      <c r="J49" s="121"/>
      <c r="K49" s="120"/>
      <c r="L49" s="122"/>
      <c r="M49" s="120"/>
      <c r="N49" s="122"/>
      <c r="O49" s="120"/>
      <c r="P49" s="121"/>
      <c r="Q49" s="120"/>
      <c r="R49" s="122"/>
      <c r="S49" s="120"/>
      <c r="T49" s="122"/>
      <c r="U49" s="120"/>
      <c r="V49" s="121"/>
      <c r="W49" s="120"/>
      <c r="X49" s="122"/>
      <c r="Y49" s="120"/>
      <c r="Z49" s="122"/>
      <c r="AA49" s="120"/>
      <c r="AB49" s="121"/>
      <c r="AC49" s="120"/>
      <c r="AD49" s="122"/>
      <c r="AE49" s="120"/>
      <c r="AF49" s="122"/>
      <c r="AG49" s="120"/>
      <c r="AH49" s="121"/>
      <c r="AI49" s="120"/>
      <c r="AJ49" s="122"/>
      <c r="AK49" s="120"/>
      <c r="AL49" s="122"/>
      <c r="AM49" s="120"/>
      <c r="AN49" s="121"/>
      <c r="AO49" s="120"/>
      <c r="AP49" s="122"/>
      <c r="AQ49" s="396">
        <f t="shared" si="21"/>
        <v>0</v>
      </c>
      <c r="AR49" s="395">
        <f t="shared" si="22"/>
        <v>0</v>
      </c>
      <c r="AS49" s="393">
        <f t="shared" si="23"/>
        <v>0</v>
      </c>
      <c r="AT49" s="395">
        <f t="shared" si="24"/>
        <v>0</v>
      </c>
      <c r="AU49" s="393">
        <f t="shared" si="25"/>
        <v>0</v>
      </c>
      <c r="AV49" s="394">
        <f t="shared" si="26"/>
        <v>0</v>
      </c>
      <c r="AW49" s="747"/>
      <c r="AX49" s="746"/>
      <c r="BB49" s="559"/>
      <c r="BC49" s="536"/>
    </row>
    <row r="50" spans="1:55" ht="17.25" customHeight="1">
      <c r="A50" s="172"/>
      <c r="B50" s="347" t="s">
        <v>181</v>
      </c>
      <c r="C50" s="828" t="s">
        <v>202</v>
      </c>
      <c r="D50" s="829" t="s">
        <v>90</v>
      </c>
      <c r="E50" s="117"/>
      <c r="F50" s="119"/>
      <c r="G50" s="117"/>
      <c r="H50" s="119"/>
      <c r="I50" s="117"/>
      <c r="J50" s="118"/>
      <c r="K50" s="117"/>
      <c r="L50" s="119"/>
      <c r="M50" s="117"/>
      <c r="N50" s="119"/>
      <c r="O50" s="117"/>
      <c r="P50" s="118"/>
      <c r="Q50" s="117"/>
      <c r="R50" s="119"/>
      <c r="S50" s="117"/>
      <c r="T50" s="119"/>
      <c r="U50" s="117"/>
      <c r="V50" s="118"/>
      <c r="W50" s="117"/>
      <c r="X50" s="119"/>
      <c r="Y50" s="117"/>
      <c r="Z50" s="119"/>
      <c r="AA50" s="117"/>
      <c r="AB50" s="118"/>
      <c r="AC50" s="117"/>
      <c r="AD50" s="119"/>
      <c r="AE50" s="117"/>
      <c r="AF50" s="119"/>
      <c r="AG50" s="117"/>
      <c r="AH50" s="118"/>
      <c r="AI50" s="117"/>
      <c r="AJ50" s="119"/>
      <c r="AK50" s="117"/>
      <c r="AL50" s="119"/>
      <c r="AM50" s="117"/>
      <c r="AN50" s="118"/>
      <c r="AO50" s="117"/>
      <c r="AP50" s="119"/>
      <c r="AQ50" s="403">
        <f t="shared" si="21"/>
        <v>0</v>
      </c>
      <c r="AR50" s="404">
        <f t="shared" si="22"/>
        <v>0</v>
      </c>
      <c r="AS50" s="405">
        <f t="shared" si="23"/>
        <v>0</v>
      </c>
      <c r="AT50" s="404">
        <f t="shared" si="24"/>
        <v>0</v>
      </c>
      <c r="AU50" s="405">
        <f t="shared" si="25"/>
        <v>0</v>
      </c>
      <c r="AV50" s="406">
        <f t="shared" si="26"/>
        <v>0</v>
      </c>
      <c r="AW50" s="747"/>
      <c r="AX50" s="746"/>
      <c r="BB50" s="559"/>
      <c r="BC50" s="536"/>
    </row>
    <row r="51" spans="1:55" ht="17.25" customHeight="1">
      <c r="A51" s="172"/>
      <c r="B51" s="171"/>
      <c r="C51" s="830"/>
      <c r="D51" s="831"/>
      <c r="E51" s="120"/>
      <c r="F51" s="122"/>
      <c r="G51" s="120"/>
      <c r="H51" s="122"/>
      <c r="I51" s="120"/>
      <c r="J51" s="121"/>
      <c r="K51" s="120"/>
      <c r="L51" s="122"/>
      <c r="M51" s="120"/>
      <c r="N51" s="122"/>
      <c r="O51" s="120"/>
      <c r="P51" s="121"/>
      <c r="Q51" s="120"/>
      <c r="R51" s="122"/>
      <c r="S51" s="120"/>
      <c r="T51" s="122"/>
      <c r="U51" s="120"/>
      <c r="V51" s="121"/>
      <c r="W51" s="120"/>
      <c r="X51" s="122"/>
      <c r="Y51" s="120"/>
      <c r="Z51" s="122"/>
      <c r="AA51" s="120"/>
      <c r="AB51" s="121"/>
      <c r="AC51" s="120"/>
      <c r="AD51" s="122"/>
      <c r="AE51" s="120"/>
      <c r="AF51" s="122"/>
      <c r="AG51" s="120"/>
      <c r="AH51" s="121"/>
      <c r="AI51" s="120"/>
      <c r="AJ51" s="122"/>
      <c r="AK51" s="120"/>
      <c r="AL51" s="122"/>
      <c r="AM51" s="120"/>
      <c r="AN51" s="121"/>
      <c r="AO51" s="120"/>
      <c r="AP51" s="122"/>
      <c r="AQ51" s="396">
        <f t="shared" si="21"/>
        <v>0</v>
      </c>
      <c r="AR51" s="395">
        <f t="shared" si="22"/>
        <v>0</v>
      </c>
      <c r="AS51" s="393">
        <f t="shared" si="23"/>
        <v>0</v>
      </c>
      <c r="AT51" s="395">
        <f t="shared" si="24"/>
        <v>0</v>
      </c>
      <c r="AU51" s="393">
        <f t="shared" si="25"/>
        <v>0</v>
      </c>
      <c r="AV51" s="394">
        <f t="shared" si="26"/>
        <v>0</v>
      </c>
      <c r="AW51" s="747"/>
      <c r="AX51" s="746"/>
      <c r="BB51" s="559"/>
      <c r="BC51" s="536"/>
    </row>
    <row r="52" spans="1:55" ht="17.25" customHeight="1">
      <c r="A52" s="172"/>
      <c r="B52" s="169" t="s">
        <v>181</v>
      </c>
      <c r="C52" s="759" t="s">
        <v>203</v>
      </c>
      <c r="D52" s="760" t="s">
        <v>90</v>
      </c>
      <c r="E52" s="117"/>
      <c r="F52" s="119"/>
      <c r="G52" s="117"/>
      <c r="H52" s="119"/>
      <c r="I52" s="117"/>
      <c r="J52" s="118"/>
      <c r="K52" s="117"/>
      <c r="L52" s="119"/>
      <c r="M52" s="117"/>
      <c r="N52" s="119"/>
      <c r="O52" s="117"/>
      <c r="P52" s="118"/>
      <c r="Q52" s="117"/>
      <c r="R52" s="119"/>
      <c r="S52" s="117"/>
      <c r="T52" s="119"/>
      <c r="U52" s="117"/>
      <c r="V52" s="118"/>
      <c r="W52" s="117"/>
      <c r="X52" s="119"/>
      <c r="Y52" s="117"/>
      <c r="Z52" s="119"/>
      <c r="AA52" s="117"/>
      <c r="AB52" s="118"/>
      <c r="AC52" s="117"/>
      <c r="AD52" s="119"/>
      <c r="AE52" s="117"/>
      <c r="AF52" s="119"/>
      <c r="AG52" s="117"/>
      <c r="AH52" s="118"/>
      <c r="AI52" s="117"/>
      <c r="AJ52" s="119"/>
      <c r="AK52" s="117"/>
      <c r="AL52" s="119"/>
      <c r="AM52" s="117"/>
      <c r="AN52" s="118"/>
      <c r="AO52" s="117"/>
      <c r="AP52" s="119"/>
      <c r="AQ52" s="403">
        <f t="shared" si="21"/>
        <v>0</v>
      </c>
      <c r="AR52" s="404">
        <f t="shared" si="22"/>
        <v>0</v>
      </c>
      <c r="AS52" s="405">
        <f t="shared" si="23"/>
        <v>0</v>
      </c>
      <c r="AT52" s="404">
        <f t="shared" si="24"/>
        <v>0</v>
      </c>
      <c r="AU52" s="405">
        <f t="shared" si="25"/>
        <v>0</v>
      </c>
      <c r="AV52" s="406">
        <f t="shared" si="26"/>
        <v>0</v>
      </c>
      <c r="AW52" s="747"/>
      <c r="AX52" s="746"/>
      <c r="BA52" s="535">
        <f t="shared" si="27"/>
        <v>0</v>
      </c>
      <c r="BB52" s="559">
        <f t="shared" si="28"/>
        <v>0.222939</v>
      </c>
      <c r="BC52" s="536">
        <v>222939</v>
      </c>
    </row>
    <row r="53" spans="1:55" ht="17.25" customHeight="1">
      <c r="A53" s="172"/>
      <c r="B53" s="171"/>
      <c r="C53" s="790"/>
      <c r="D53" s="791"/>
      <c r="E53" s="120"/>
      <c r="F53" s="122"/>
      <c r="G53" s="120"/>
      <c r="H53" s="122"/>
      <c r="I53" s="120"/>
      <c r="J53" s="121"/>
      <c r="K53" s="120"/>
      <c r="L53" s="122"/>
      <c r="M53" s="120"/>
      <c r="N53" s="122"/>
      <c r="O53" s="120"/>
      <c r="P53" s="121"/>
      <c r="Q53" s="120"/>
      <c r="R53" s="122"/>
      <c r="S53" s="120"/>
      <c r="T53" s="122"/>
      <c r="U53" s="120"/>
      <c r="V53" s="121"/>
      <c r="W53" s="120"/>
      <c r="X53" s="122"/>
      <c r="Y53" s="120"/>
      <c r="Z53" s="122"/>
      <c r="AA53" s="120"/>
      <c r="AB53" s="121"/>
      <c r="AC53" s="120"/>
      <c r="AD53" s="122"/>
      <c r="AE53" s="120"/>
      <c r="AF53" s="122"/>
      <c r="AG53" s="120"/>
      <c r="AH53" s="121"/>
      <c r="AI53" s="120"/>
      <c r="AJ53" s="122"/>
      <c r="AK53" s="120"/>
      <c r="AL53" s="122"/>
      <c r="AM53" s="120"/>
      <c r="AN53" s="121"/>
      <c r="AO53" s="120"/>
      <c r="AP53" s="122"/>
      <c r="AQ53" s="396">
        <f t="shared" si="21"/>
        <v>0</v>
      </c>
      <c r="AR53" s="395">
        <f t="shared" si="22"/>
        <v>0</v>
      </c>
      <c r="AS53" s="393">
        <f t="shared" si="23"/>
        <v>0</v>
      </c>
      <c r="AT53" s="395">
        <f t="shared" si="24"/>
        <v>0</v>
      </c>
      <c r="AU53" s="393">
        <f t="shared" si="25"/>
        <v>0</v>
      </c>
      <c r="AV53" s="394">
        <f t="shared" si="26"/>
        <v>0</v>
      </c>
      <c r="AW53" s="747"/>
      <c r="AX53" s="746"/>
      <c r="BB53" s="559"/>
      <c r="BC53" s="536"/>
    </row>
    <row r="54" spans="1:55" ht="17.25" customHeight="1">
      <c r="A54" s="172"/>
      <c r="B54" s="351" t="s">
        <v>302</v>
      </c>
      <c r="C54" s="759" t="s">
        <v>91</v>
      </c>
      <c r="D54" s="760"/>
      <c r="E54" s="123"/>
      <c r="F54" s="124"/>
      <c r="G54" s="123"/>
      <c r="H54" s="124"/>
      <c r="I54" s="123"/>
      <c r="J54" s="125"/>
      <c r="K54" s="123"/>
      <c r="L54" s="124"/>
      <c r="M54" s="123"/>
      <c r="N54" s="124"/>
      <c r="O54" s="123"/>
      <c r="P54" s="125"/>
      <c r="Q54" s="123"/>
      <c r="R54" s="124"/>
      <c r="S54" s="123"/>
      <c r="T54" s="124"/>
      <c r="U54" s="123"/>
      <c r="V54" s="125"/>
      <c r="W54" s="123">
        <v>1</v>
      </c>
      <c r="X54" s="124"/>
      <c r="Y54" s="123"/>
      <c r="Z54" s="124"/>
      <c r="AA54" s="123"/>
      <c r="AB54" s="125"/>
      <c r="AC54" s="123"/>
      <c r="AD54" s="124"/>
      <c r="AE54" s="123"/>
      <c r="AF54" s="124"/>
      <c r="AG54" s="123"/>
      <c r="AH54" s="125"/>
      <c r="AI54" s="123"/>
      <c r="AJ54" s="124"/>
      <c r="AK54" s="123"/>
      <c r="AL54" s="124"/>
      <c r="AM54" s="123"/>
      <c r="AN54" s="125"/>
      <c r="AO54" s="123"/>
      <c r="AP54" s="124"/>
      <c r="AQ54" s="403">
        <f t="shared" si="21"/>
        <v>1</v>
      </c>
      <c r="AR54" s="404">
        <f t="shared" si="22"/>
        <v>0</v>
      </c>
      <c r="AS54" s="405">
        <f t="shared" si="23"/>
        <v>0</v>
      </c>
      <c r="AT54" s="404">
        <f t="shared" si="24"/>
        <v>0</v>
      </c>
      <c r="AU54" s="405">
        <f t="shared" si="25"/>
        <v>0</v>
      </c>
      <c r="AV54" s="406">
        <f t="shared" si="26"/>
        <v>0</v>
      </c>
      <c r="AW54" s="747">
        <v>3.74</v>
      </c>
      <c r="AX54" s="746"/>
      <c r="BA54" s="535">
        <f t="shared" si="27"/>
        <v>3.738499441094334</v>
      </c>
      <c r="BB54" s="559">
        <f t="shared" si="28"/>
        <v>0.26748699999999997</v>
      </c>
      <c r="BC54" s="536">
        <v>267487</v>
      </c>
    </row>
    <row r="55" spans="1:55" ht="17.25" customHeight="1">
      <c r="A55" s="172"/>
      <c r="B55" s="352"/>
      <c r="C55" s="790"/>
      <c r="D55" s="791"/>
      <c r="E55" s="120"/>
      <c r="F55" s="122"/>
      <c r="G55" s="120"/>
      <c r="H55" s="122"/>
      <c r="I55" s="120"/>
      <c r="J55" s="121"/>
      <c r="K55" s="120"/>
      <c r="L55" s="122"/>
      <c r="M55" s="120"/>
      <c r="N55" s="122"/>
      <c r="O55" s="120"/>
      <c r="P55" s="121"/>
      <c r="Q55" s="120"/>
      <c r="R55" s="122"/>
      <c r="S55" s="120"/>
      <c r="T55" s="122"/>
      <c r="U55" s="120"/>
      <c r="V55" s="121"/>
      <c r="W55" s="120"/>
      <c r="X55" s="122"/>
      <c r="Y55" s="120"/>
      <c r="Z55" s="122"/>
      <c r="AA55" s="120"/>
      <c r="AB55" s="121"/>
      <c r="AC55" s="120"/>
      <c r="AD55" s="122"/>
      <c r="AE55" s="120"/>
      <c r="AF55" s="122"/>
      <c r="AG55" s="120"/>
      <c r="AH55" s="121"/>
      <c r="AI55" s="120"/>
      <c r="AJ55" s="122"/>
      <c r="AK55" s="120"/>
      <c r="AL55" s="122"/>
      <c r="AM55" s="120"/>
      <c r="AN55" s="121"/>
      <c r="AO55" s="120"/>
      <c r="AP55" s="122"/>
      <c r="AQ55" s="396">
        <f t="shared" si="21"/>
        <v>0</v>
      </c>
      <c r="AR55" s="395">
        <f t="shared" si="22"/>
        <v>0</v>
      </c>
      <c r="AS55" s="393">
        <f t="shared" si="23"/>
        <v>0</v>
      </c>
      <c r="AT55" s="395">
        <f t="shared" si="24"/>
        <v>0</v>
      </c>
      <c r="AU55" s="393">
        <f t="shared" si="25"/>
        <v>0</v>
      </c>
      <c r="AV55" s="394">
        <f t="shared" si="26"/>
        <v>0</v>
      </c>
      <c r="AW55" s="747"/>
      <c r="AX55" s="746"/>
      <c r="BB55" s="559"/>
      <c r="BC55" s="536"/>
    </row>
    <row r="56" spans="1:55" ht="17.25" customHeight="1">
      <c r="A56" s="172"/>
      <c r="B56" s="351" t="s">
        <v>302</v>
      </c>
      <c r="C56" s="759" t="s">
        <v>340</v>
      </c>
      <c r="D56" s="760"/>
      <c r="E56" s="123"/>
      <c r="F56" s="124"/>
      <c r="G56" s="123"/>
      <c r="H56" s="124"/>
      <c r="I56" s="123"/>
      <c r="J56" s="125"/>
      <c r="K56" s="123"/>
      <c r="L56" s="124"/>
      <c r="M56" s="123"/>
      <c r="N56" s="124"/>
      <c r="O56" s="123"/>
      <c r="P56" s="125"/>
      <c r="Q56" s="123"/>
      <c r="R56" s="124"/>
      <c r="S56" s="123"/>
      <c r="T56" s="124"/>
      <c r="U56" s="123"/>
      <c r="V56" s="125"/>
      <c r="W56" s="123"/>
      <c r="X56" s="124"/>
      <c r="Y56" s="123"/>
      <c r="Z56" s="124"/>
      <c r="AA56" s="123"/>
      <c r="AB56" s="125"/>
      <c r="AC56" s="123"/>
      <c r="AD56" s="124"/>
      <c r="AE56" s="123"/>
      <c r="AF56" s="124"/>
      <c r="AG56" s="123"/>
      <c r="AH56" s="125"/>
      <c r="AI56" s="123"/>
      <c r="AJ56" s="124"/>
      <c r="AK56" s="123"/>
      <c r="AL56" s="124"/>
      <c r="AM56" s="123"/>
      <c r="AN56" s="125"/>
      <c r="AO56" s="123"/>
      <c r="AP56" s="124"/>
      <c r="AQ56" s="403">
        <f t="shared" si="21"/>
        <v>0</v>
      </c>
      <c r="AR56" s="404">
        <f t="shared" si="22"/>
        <v>0</v>
      </c>
      <c r="AS56" s="405">
        <f t="shared" si="23"/>
        <v>0</v>
      </c>
      <c r="AT56" s="404">
        <f t="shared" si="24"/>
        <v>0</v>
      </c>
      <c r="AU56" s="405">
        <f t="shared" si="25"/>
        <v>0</v>
      </c>
      <c r="AV56" s="406">
        <f t="shared" si="26"/>
        <v>0</v>
      </c>
      <c r="AW56" s="747"/>
      <c r="AX56" s="746"/>
      <c r="BA56" s="535">
        <f t="shared" si="27"/>
        <v>0</v>
      </c>
      <c r="BB56" s="559">
        <f t="shared" si="28"/>
        <v>1.2637016000000001</v>
      </c>
      <c r="BC56" s="536">
        <v>1263701.6000000001</v>
      </c>
    </row>
    <row r="57" spans="1:55" ht="17.25" customHeight="1">
      <c r="A57" s="172"/>
      <c r="B57" s="352"/>
      <c r="C57" s="790"/>
      <c r="D57" s="791"/>
      <c r="E57" s="120"/>
      <c r="F57" s="122"/>
      <c r="G57" s="120"/>
      <c r="H57" s="122"/>
      <c r="I57" s="120"/>
      <c r="J57" s="121"/>
      <c r="K57" s="120"/>
      <c r="L57" s="122"/>
      <c r="M57" s="120"/>
      <c r="N57" s="122"/>
      <c r="O57" s="120"/>
      <c r="P57" s="121"/>
      <c r="Q57" s="120"/>
      <c r="R57" s="122"/>
      <c r="S57" s="120"/>
      <c r="T57" s="122"/>
      <c r="U57" s="120"/>
      <c r="V57" s="121"/>
      <c r="W57" s="120"/>
      <c r="X57" s="122"/>
      <c r="Y57" s="120"/>
      <c r="Z57" s="122"/>
      <c r="AA57" s="120"/>
      <c r="AB57" s="121"/>
      <c r="AC57" s="120"/>
      <c r="AD57" s="122"/>
      <c r="AE57" s="120"/>
      <c r="AF57" s="122"/>
      <c r="AG57" s="120"/>
      <c r="AH57" s="121"/>
      <c r="AI57" s="120"/>
      <c r="AJ57" s="122"/>
      <c r="AK57" s="120"/>
      <c r="AL57" s="122"/>
      <c r="AM57" s="120"/>
      <c r="AN57" s="121"/>
      <c r="AO57" s="120"/>
      <c r="AP57" s="122"/>
      <c r="AQ57" s="396">
        <f t="shared" si="21"/>
        <v>0</v>
      </c>
      <c r="AR57" s="395">
        <f t="shared" si="22"/>
        <v>0</v>
      </c>
      <c r="AS57" s="393">
        <f t="shared" si="23"/>
        <v>0</v>
      </c>
      <c r="AT57" s="395">
        <f t="shared" si="24"/>
        <v>0</v>
      </c>
      <c r="AU57" s="393">
        <f t="shared" si="25"/>
        <v>0</v>
      </c>
      <c r="AV57" s="394">
        <f t="shared" si="26"/>
        <v>0</v>
      </c>
      <c r="AW57" s="747"/>
      <c r="AX57" s="746"/>
      <c r="BB57" s="559"/>
      <c r="BC57" s="536"/>
    </row>
    <row r="58" spans="1:55" ht="17.25" customHeight="1">
      <c r="A58" s="172"/>
      <c r="B58" s="169" t="s">
        <v>181</v>
      </c>
      <c r="C58" s="759" t="s">
        <v>200</v>
      </c>
      <c r="D58" s="760"/>
      <c r="E58" s="117"/>
      <c r="F58" s="119"/>
      <c r="G58" s="117"/>
      <c r="H58" s="119"/>
      <c r="I58" s="117"/>
      <c r="J58" s="118"/>
      <c r="K58" s="117"/>
      <c r="L58" s="119"/>
      <c r="M58" s="117"/>
      <c r="N58" s="119"/>
      <c r="O58" s="117"/>
      <c r="P58" s="118"/>
      <c r="Q58" s="117"/>
      <c r="R58" s="119"/>
      <c r="S58" s="117"/>
      <c r="T58" s="119"/>
      <c r="U58" s="117"/>
      <c r="V58" s="118"/>
      <c r="W58" s="117"/>
      <c r="X58" s="119"/>
      <c r="Y58" s="117"/>
      <c r="Z58" s="119"/>
      <c r="AA58" s="117"/>
      <c r="AB58" s="118"/>
      <c r="AC58" s="117"/>
      <c r="AD58" s="119"/>
      <c r="AE58" s="117"/>
      <c r="AF58" s="119"/>
      <c r="AG58" s="117"/>
      <c r="AH58" s="118"/>
      <c r="AI58" s="117"/>
      <c r="AJ58" s="119"/>
      <c r="AK58" s="117"/>
      <c r="AL58" s="119"/>
      <c r="AM58" s="117"/>
      <c r="AN58" s="118"/>
      <c r="AO58" s="117"/>
      <c r="AP58" s="119"/>
      <c r="AQ58" s="403">
        <f t="shared" si="21"/>
        <v>0</v>
      </c>
      <c r="AR58" s="404">
        <f t="shared" si="22"/>
        <v>0</v>
      </c>
      <c r="AS58" s="405">
        <f t="shared" si="23"/>
        <v>0</v>
      </c>
      <c r="AT58" s="404">
        <f t="shared" si="24"/>
        <v>0</v>
      </c>
      <c r="AU58" s="405">
        <f t="shared" si="25"/>
        <v>0</v>
      </c>
      <c r="AV58" s="406">
        <f t="shared" si="26"/>
        <v>0</v>
      </c>
      <c r="AW58" s="747"/>
      <c r="AX58" s="746"/>
      <c r="BA58" s="535">
        <f t="shared" si="27"/>
        <v>0</v>
      </c>
      <c r="BB58" s="559">
        <f t="shared" si="28"/>
        <v>1.7985792</v>
      </c>
      <c r="BC58" s="536">
        <v>1798579.2</v>
      </c>
    </row>
    <row r="59" spans="1:55" ht="17.25" customHeight="1">
      <c r="A59" s="172"/>
      <c r="B59" s="171"/>
      <c r="C59" s="790"/>
      <c r="D59" s="791"/>
      <c r="E59" s="120"/>
      <c r="F59" s="122"/>
      <c r="G59" s="120"/>
      <c r="H59" s="122"/>
      <c r="I59" s="120"/>
      <c r="J59" s="121"/>
      <c r="K59" s="120"/>
      <c r="L59" s="122"/>
      <c r="M59" s="120"/>
      <c r="N59" s="122"/>
      <c r="O59" s="120"/>
      <c r="P59" s="121"/>
      <c r="Q59" s="120"/>
      <c r="R59" s="122"/>
      <c r="S59" s="120"/>
      <c r="T59" s="122"/>
      <c r="U59" s="120"/>
      <c r="V59" s="121"/>
      <c r="W59" s="120"/>
      <c r="X59" s="122"/>
      <c r="Y59" s="120"/>
      <c r="Z59" s="122"/>
      <c r="AA59" s="120"/>
      <c r="AB59" s="121"/>
      <c r="AC59" s="120"/>
      <c r="AD59" s="122"/>
      <c r="AE59" s="120"/>
      <c r="AF59" s="122"/>
      <c r="AG59" s="120"/>
      <c r="AH59" s="121"/>
      <c r="AI59" s="120"/>
      <c r="AJ59" s="122"/>
      <c r="AK59" s="120"/>
      <c r="AL59" s="122"/>
      <c r="AM59" s="120"/>
      <c r="AN59" s="121"/>
      <c r="AO59" s="120"/>
      <c r="AP59" s="122"/>
      <c r="AQ59" s="396">
        <f t="shared" si="21"/>
        <v>0</v>
      </c>
      <c r="AR59" s="395">
        <f t="shared" si="22"/>
        <v>0</v>
      </c>
      <c r="AS59" s="393">
        <f t="shared" si="23"/>
        <v>0</v>
      </c>
      <c r="AT59" s="395">
        <f t="shared" si="24"/>
        <v>0</v>
      </c>
      <c r="AU59" s="393">
        <f t="shared" si="25"/>
        <v>0</v>
      </c>
      <c r="AV59" s="394">
        <f t="shared" si="26"/>
        <v>0</v>
      </c>
      <c r="AW59" s="747"/>
      <c r="AX59" s="746"/>
      <c r="BB59" s="559"/>
      <c r="BC59" s="536"/>
    </row>
    <row r="60" spans="1:55" ht="17.25" customHeight="1">
      <c r="A60" s="172"/>
      <c r="B60" s="178" t="s">
        <v>302</v>
      </c>
      <c r="C60" s="759" t="s">
        <v>242</v>
      </c>
      <c r="D60" s="865"/>
      <c r="E60" s="126"/>
      <c r="F60" s="128"/>
      <c r="G60" s="126"/>
      <c r="H60" s="128"/>
      <c r="I60" s="126"/>
      <c r="J60" s="127"/>
      <c r="K60" s="126"/>
      <c r="L60" s="128"/>
      <c r="M60" s="126"/>
      <c r="N60" s="128"/>
      <c r="O60" s="126"/>
      <c r="P60" s="127"/>
      <c r="Q60" s="126"/>
      <c r="R60" s="128"/>
      <c r="S60" s="126"/>
      <c r="T60" s="128"/>
      <c r="U60" s="126"/>
      <c r="V60" s="127"/>
      <c r="W60" s="126"/>
      <c r="X60" s="128"/>
      <c r="Y60" s="126"/>
      <c r="Z60" s="128"/>
      <c r="AA60" s="126"/>
      <c r="AB60" s="127"/>
      <c r="AC60" s="126"/>
      <c r="AD60" s="128"/>
      <c r="AE60" s="126"/>
      <c r="AF60" s="128"/>
      <c r="AG60" s="126"/>
      <c r="AH60" s="127"/>
      <c r="AI60" s="126"/>
      <c r="AJ60" s="128"/>
      <c r="AK60" s="126"/>
      <c r="AL60" s="128"/>
      <c r="AM60" s="126"/>
      <c r="AN60" s="127"/>
      <c r="AO60" s="126"/>
      <c r="AP60" s="128"/>
      <c r="AQ60" s="403">
        <f t="shared" ref="AQ60:AQ61" si="29">E60+K60+Q60+W60+AC60+AI60+AO60</f>
        <v>0</v>
      </c>
      <c r="AR60" s="404">
        <f t="shared" ref="AR60:AR61" si="30">F60+L60+R60+X60+AD60+AJ60+AP60</f>
        <v>0</v>
      </c>
      <c r="AS60" s="405">
        <f t="shared" ref="AS60:AS61" si="31">G60+M60+S60+Y60+AE60+AK60</f>
        <v>0</v>
      </c>
      <c r="AT60" s="404">
        <f t="shared" ref="AT60:AT61" si="32">H60+N60+T60+Z60+AF60+AL60</f>
        <v>0</v>
      </c>
      <c r="AU60" s="405">
        <f t="shared" ref="AU60:AU61" si="33">I60+O60+U60+AA60+AG60+AM60</f>
        <v>0</v>
      </c>
      <c r="AV60" s="406">
        <f t="shared" ref="AV60:AV61" si="34">J60+P60+V60+AB60+AH60+AN60</f>
        <v>0</v>
      </c>
      <c r="AW60" s="754"/>
      <c r="AX60" s="746"/>
      <c r="BA60" s="535">
        <f t="shared" ref="BA60" si="35">AQ60/BB60</f>
        <v>0</v>
      </c>
      <c r="BB60" s="559">
        <f t="shared" si="28"/>
        <v>0.228265</v>
      </c>
      <c r="BC60" s="536">
        <v>228265</v>
      </c>
    </row>
    <row r="61" spans="1:55" ht="17.25" customHeight="1" thickBot="1">
      <c r="A61" s="172"/>
      <c r="B61" s="179"/>
      <c r="C61" s="866"/>
      <c r="D61" s="867"/>
      <c r="E61" s="180"/>
      <c r="F61" s="181"/>
      <c r="G61" s="180"/>
      <c r="H61" s="181"/>
      <c r="I61" s="180"/>
      <c r="J61" s="182"/>
      <c r="K61" s="180"/>
      <c r="L61" s="181"/>
      <c r="M61" s="180"/>
      <c r="N61" s="181"/>
      <c r="O61" s="180"/>
      <c r="P61" s="182"/>
      <c r="Q61" s="180"/>
      <c r="R61" s="181"/>
      <c r="S61" s="180"/>
      <c r="T61" s="211"/>
      <c r="U61" s="210"/>
      <c r="V61" s="212"/>
      <c r="W61" s="210"/>
      <c r="X61" s="211"/>
      <c r="Y61" s="210"/>
      <c r="Z61" s="211"/>
      <c r="AA61" s="210"/>
      <c r="AB61" s="212"/>
      <c r="AC61" s="210"/>
      <c r="AD61" s="211"/>
      <c r="AE61" s="210"/>
      <c r="AF61" s="211"/>
      <c r="AG61" s="210"/>
      <c r="AH61" s="212"/>
      <c r="AI61" s="210"/>
      <c r="AJ61" s="211"/>
      <c r="AK61" s="210"/>
      <c r="AL61" s="211"/>
      <c r="AM61" s="210"/>
      <c r="AN61" s="189"/>
      <c r="AO61" s="210"/>
      <c r="AP61" s="211"/>
      <c r="AQ61" s="411">
        <f t="shared" si="29"/>
        <v>0</v>
      </c>
      <c r="AR61" s="412">
        <f t="shared" si="30"/>
        <v>0</v>
      </c>
      <c r="AS61" s="413">
        <f t="shared" si="31"/>
        <v>0</v>
      </c>
      <c r="AT61" s="412">
        <f t="shared" si="32"/>
        <v>0</v>
      </c>
      <c r="AU61" s="413">
        <f t="shared" si="33"/>
        <v>0</v>
      </c>
      <c r="AV61" s="414">
        <f t="shared" si="34"/>
        <v>0</v>
      </c>
      <c r="AW61" s="755"/>
      <c r="AX61" s="756"/>
      <c r="BB61" s="559"/>
      <c r="BC61" s="536"/>
    </row>
    <row r="62" spans="1:55" ht="17.25" customHeight="1" thickTop="1">
      <c r="A62" s="172"/>
      <c r="B62" s="184" t="s">
        <v>176</v>
      </c>
      <c r="C62" s="527"/>
      <c r="D62" s="527"/>
      <c r="E62" s="312">
        <f t="shared" ref="E62:V62" si="36">E22+E24+E26++E28+E30+E32+E34+E36+E38+E40+E42+E44+E46+E48+E50+E52+E54+E56+E58+E60</f>
        <v>0</v>
      </c>
      <c r="F62" s="261">
        <f t="shared" si="36"/>
        <v>0</v>
      </c>
      <c r="G62" s="318">
        <f t="shared" si="36"/>
        <v>0</v>
      </c>
      <c r="H62" s="96">
        <f t="shared" si="36"/>
        <v>0</v>
      </c>
      <c r="I62" s="251">
        <f>I22+I24+I26++I28+I30+I32+I34+I36+I38+I40+I42+I44+I46+I48+I50+I52+I54+I56+I58+I60</f>
        <v>0</v>
      </c>
      <c r="J62" s="371">
        <f t="shared" si="36"/>
        <v>0</v>
      </c>
      <c r="K62" s="312">
        <f t="shared" si="36"/>
        <v>1</v>
      </c>
      <c r="L62" s="261">
        <f t="shared" si="36"/>
        <v>0</v>
      </c>
      <c r="M62" s="318">
        <f t="shared" si="36"/>
        <v>0</v>
      </c>
      <c r="N62" s="96">
        <f t="shared" si="36"/>
        <v>0</v>
      </c>
      <c r="O62" s="251">
        <f t="shared" si="36"/>
        <v>0</v>
      </c>
      <c r="P62" s="371">
        <f t="shared" si="36"/>
        <v>0</v>
      </c>
      <c r="Q62" s="312">
        <f t="shared" si="36"/>
        <v>0</v>
      </c>
      <c r="R62" s="261">
        <f t="shared" si="36"/>
        <v>0</v>
      </c>
      <c r="S62" s="318">
        <f t="shared" si="36"/>
        <v>0</v>
      </c>
      <c r="T62" s="96">
        <f t="shared" si="36"/>
        <v>0</v>
      </c>
      <c r="U62" s="251">
        <f t="shared" si="36"/>
        <v>0</v>
      </c>
      <c r="V62" s="371">
        <f t="shared" si="36"/>
        <v>0</v>
      </c>
      <c r="W62" s="312">
        <f t="shared" ref="W62:AP62" si="37">W22+W24+W26++W28+W30+W32+W34+W36+W38+W40+W42+W44+W46+W48+W50+W52+W54+W56+W58+W60</f>
        <v>3</v>
      </c>
      <c r="X62" s="261">
        <f t="shared" si="37"/>
        <v>0</v>
      </c>
      <c r="Y62" s="318">
        <f t="shared" si="37"/>
        <v>0</v>
      </c>
      <c r="Z62" s="96">
        <f t="shared" si="37"/>
        <v>0</v>
      </c>
      <c r="AA62" s="251">
        <f t="shared" si="37"/>
        <v>0</v>
      </c>
      <c r="AB62" s="371">
        <f t="shared" si="37"/>
        <v>0</v>
      </c>
      <c r="AC62" s="312">
        <f t="shared" si="37"/>
        <v>0</v>
      </c>
      <c r="AD62" s="261">
        <f t="shared" si="37"/>
        <v>0</v>
      </c>
      <c r="AE62" s="318">
        <f t="shared" si="37"/>
        <v>0</v>
      </c>
      <c r="AF62" s="96">
        <f t="shared" si="37"/>
        <v>0</v>
      </c>
      <c r="AG62" s="251">
        <f t="shared" si="37"/>
        <v>0</v>
      </c>
      <c r="AH62" s="371">
        <f t="shared" si="37"/>
        <v>0</v>
      </c>
      <c r="AI62" s="312">
        <f t="shared" si="37"/>
        <v>0</v>
      </c>
      <c r="AJ62" s="261">
        <f t="shared" si="37"/>
        <v>0</v>
      </c>
      <c r="AK62" s="318">
        <f t="shared" si="37"/>
        <v>0</v>
      </c>
      <c r="AL62" s="96">
        <f t="shared" si="37"/>
        <v>0</v>
      </c>
      <c r="AM62" s="251">
        <f t="shared" si="37"/>
        <v>0</v>
      </c>
      <c r="AN62" s="371">
        <f t="shared" si="37"/>
        <v>0</v>
      </c>
      <c r="AO62" s="312">
        <f t="shared" si="37"/>
        <v>0</v>
      </c>
      <c r="AP62" s="371">
        <f t="shared" si="37"/>
        <v>0</v>
      </c>
      <c r="AQ62" s="419">
        <f>AQ22+AQ24+AQ26++AQ28+AQ30+AQ32+AQ34+AQ36+AQ38+AQ40+AQ42+AQ44+AQ46+AQ48+AQ50+AQ52+AQ54+AQ56+AQ58+AQ60</f>
        <v>4</v>
      </c>
      <c r="AR62" s="421">
        <f t="shared" ref="AR62:AV62" si="38">AR22+AR24+AR26++AR28+AR30+AR32+AR34+AR36+AR38+AR40+AR42+AR44+AR46+AR48+AR50+AR52+AR54+AR56+AR58+AR60</f>
        <v>0</v>
      </c>
      <c r="AS62" s="423">
        <f t="shared" si="38"/>
        <v>0</v>
      </c>
      <c r="AT62" s="424">
        <f t="shared" si="38"/>
        <v>0</v>
      </c>
      <c r="AU62" s="422">
        <f t="shared" si="38"/>
        <v>0</v>
      </c>
      <c r="AV62" s="420">
        <f t="shared" si="38"/>
        <v>0</v>
      </c>
      <c r="AW62" s="763">
        <v>0.35</v>
      </c>
      <c r="AX62" s="774"/>
      <c r="BA62" s="535">
        <f t="shared" ref="BA62" si="39">(AQ62-AR62)/BB62</f>
        <v>0.35312066147127302</v>
      </c>
      <c r="BB62" s="559">
        <f>BC62/10^6</f>
        <v>11.327572799999999</v>
      </c>
      <c r="BC62" s="536">
        <f>BC22+BC24+BC26+BC28+BC30+BC32+BC34+BC36+BC38+BC40+BC42+BC44+BC46+BC48+BC50+BC52+BC54+BC56+BC58+BC60</f>
        <v>11327572.799999999</v>
      </c>
    </row>
    <row r="63" spans="1:55" ht="17.25" customHeight="1" thickBot="1">
      <c r="A63" s="172"/>
      <c r="B63" s="579"/>
      <c r="C63" s="579"/>
      <c r="D63" s="579"/>
      <c r="E63" s="529">
        <f t="shared" ref="E63:V63" si="40">E23+E25+E27++E29+E31+E33+E35+E37+E39+E41+E43+E45+E47+E49+E51+E53+E55+E57+E59+E61</f>
        <v>0</v>
      </c>
      <c r="F63" s="530">
        <f t="shared" si="40"/>
        <v>0</v>
      </c>
      <c r="G63" s="616">
        <f t="shared" si="40"/>
        <v>0</v>
      </c>
      <c r="H63" s="531">
        <f t="shared" si="40"/>
        <v>0</v>
      </c>
      <c r="I63" s="532">
        <f t="shared" si="40"/>
        <v>0</v>
      </c>
      <c r="J63" s="617">
        <f t="shared" si="40"/>
        <v>0</v>
      </c>
      <c r="K63" s="529">
        <f t="shared" si="40"/>
        <v>0</v>
      </c>
      <c r="L63" s="530">
        <f t="shared" si="40"/>
        <v>0</v>
      </c>
      <c r="M63" s="616">
        <f t="shared" si="40"/>
        <v>0</v>
      </c>
      <c r="N63" s="531">
        <f t="shared" si="40"/>
        <v>0</v>
      </c>
      <c r="O63" s="532">
        <f t="shared" si="40"/>
        <v>0</v>
      </c>
      <c r="P63" s="617">
        <f t="shared" si="40"/>
        <v>0</v>
      </c>
      <c r="Q63" s="529">
        <f t="shared" si="40"/>
        <v>0</v>
      </c>
      <c r="R63" s="530">
        <f t="shared" si="40"/>
        <v>0</v>
      </c>
      <c r="S63" s="616">
        <f t="shared" si="40"/>
        <v>0</v>
      </c>
      <c r="T63" s="531">
        <f t="shared" si="40"/>
        <v>0</v>
      </c>
      <c r="U63" s="532">
        <f t="shared" si="40"/>
        <v>0</v>
      </c>
      <c r="V63" s="617">
        <f t="shared" si="40"/>
        <v>0</v>
      </c>
      <c r="W63" s="529">
        <f t="shared" ref="W63:AP63" si="41">W23+W25+W27++W29+W31+W33+W35+W37+W39+W41+W43+W45+W47+W49+W51+W53+W55+W57+W59+W61</f>
        <v>0</v>
      </c>
      <c r="X63" s="530">
        <f t="shared" si="41"/>
        <v>0</v>
      </c>
      <c r="Y63" s="616">
        <f t="shared" si="41"/>
        <v>0</v>
      </c>
      <c r="Z63" s="531">
        <f t="shared" si="41"/>
        <v>0</v>
      </c>
      <c r="AA63" s="532">
        <f t="shared" si="41"/>
        <v>0</v>
      </c>
      <c r="AB63" s="617">
        <f t="shared" si="41"/>
        <v>0</v>
      </c>
      <c r="AC63" s="529">
        <f t="shared" si="41"/>
        <v>0</v>
      </c>
      <c r="AD63" s="530">
        <f t="shared" si="41"/>
        <v>0</v>
      </c>
      <c r="AE63" s="616">
        <f t="shared" si="41"/>
        <v>0</v>
      </c>
      <c r="AF63" s="531">
        <f t="shared" si="41"/>
        <v>0</v>
      </c>
      <c r="AG63" s="532">
        <f t="shared" si="41"/>
        <v>0</v>
      </c>
      <c r="AH63" s="617">
        <f t="shared" si="41"/>
        <v>0</v>
      </c>
      <c r="AI63" s="529">
        <f t="shared" si="41"/>
        <v>0</v>
      </c>
      <c r="AJ63" s="530">
        <f t="shared" si="41"/>
        <v>0</v>
      </c>
      <c r="AK63" s="616">
        <f t="shared" si="41"/>
        <v>0</v>
      </c>
      <c r="AL63" s="531">
        <f t="shared" si="41"/>
        <v>0</v>
      </c>
      <c r="AM63" s="532">
        <f t="shared" si="41"/>
        <v>0</v>
      </c>
      <c r="AN63" s="617">
        <f t="shared" si="41"/>
        <v>0</v>
      </c>
      <c r="AO63" s="529">
        <f t="shared" si="41"/>
        <v>0</v>
      </c>
      <c r="AP63" s="617">
        <f t="shared" si="41"/>
        <v>0</v>
      </c>
      <c r="AQ63" s="628">
        <f>AQ23+AQ25+AQ27++AQ29+AQ31+AQ33+AQ35+AQ37+AQ39+AQ41+AQ43+AQ45+AQ47+AQ49+AQ51+AQ53+AQ55+AQ57+AQ59+AQ61</f>
        <v>0</v>
      </c>
      <c r="AR63" s="629">
        <f t="shared" ref="AR63:AV63" si="42">AR23+AR25+AR27++AR29+AR31+AR33+AR35+AR37+AR39+AR41+AR43+AR45+AR47+AR49+AR51+AR53+AR55+AR57+AR59+AR61</f>
        <v>0</v>
      </c>
      <c r="AS63" s="630">
        <f t="shared" si="42"/>
        <v>0</v>
      </c>
      <c r="AT63" s="631">
        <f t="shared" si="42"/>
        <v>0</v>
      </c>
      <c r="AU63" s="632">
        <f t="shared" si="42"/>
        <v>0</v>
      </c>
      <c r="AV63" s="634">
        <f t="shared" si="42"/>
        <v>0</v>
      </c>
      <c r="AW63" s="764"/>
      <c r="AX63" s="771"/>
      <c r="BB63" s="559"/>
      <c r="BC63" s="536"/>
    </row>
    <row r="64" spans="1:55" ht="17.25" customHeight="1">
      <c r="A64" s="637" t="s">
        <v>196</v>
      </c>
      <c r="B64" s="851" t="s">
        <v>181</v>
      </c>
      <c r="C64" s="809" t="s">
        <v>92</v>
      </c>
      <c r="D64" s="810" t="s">
        <v>90</v>
      </c>
      <c r="E64" s="610"/>
      <c r="F64" s="609"/>
      <c r="G64" s="610"/>
      <c r="H64" s="609"/>
      <c r="I64" s="610"/>
      <c r="J64" s="611"/>
      <c r="K64" s="610"/>
      <c r="L64" s="609"/>
      <c r="M64" s="610"/>
      <c r="N64" s="609"/>
      <c r="O64" s="610"/>
      <c r="P64" s="611"/>
      <c r="Q64" s="610"/>
      <c r="R64" s="609"/>
      <c r="S64" s="610"/>
      <c r="T64" s="609"/>
      <c r="U64" s="610"/>
      <c r="V64" s="611"/>
      <c r="W64" s="610"/>
      <c r="X64" s="609"/>
      <c r="Y64" s="610"/>
      <c r="Z64" s="609"/>
      <c r="AA64" s="610"/>
      <c r="AB64" s="611"/>
      <c r="AC64" s="610"/>
      <c r="AD64" s="609"/>
      <c r="AE64" s="610"/>
      <c r="AF64" s="609"/>
      <c r="AG64" s="610"/>
      <c r="AH64" s="611"/>
      <c r="AI64" s="610"/>
      <c r="AJ64" s="609"/>
      <c r="AK64" s="610"/>
      <c r="AL64" s="609"/>
      <c r="AM64" s="610"/>
      <c r="AN64" s="611"/>
      <c r="AO64" s="610"/>
      <c r="AP64" s="609"/>
      <c r="AQ64" s="407">
        <f t="shared" ref="AQ64:AQ87" si="43">E64+K64+Q64+W64+AC64+AI64+AO64</f>
        <v>0</v>
      </c>
      <c r="AR64" s="408">
        <f t="shared" ref="AR64:AR89" si="44">F64+L64+R64+X64+AD64+AJ64+AP64</f>
        <v>0</v>
      </c>
      <c r="AS64" s="409">
        <f t="shared" ref="AS64:AS87" si="45">G64+M64+S64+Y64+AE64+AK64</f>
        <v>0</v>
      </c>
      <c r="AT64" s="408">
        <f t="shared" ref="AT64:AT89" si="46">H64+N64+T64+Z64+AF64+AL64</f>
        <v>0</v>
      </c>
      <c r="AU64" s="409">
        <f t="shared" ref="AU64:AU90" si="47">I64+O64+U64+AA64+AG64+AM64</f>
        <v>0</v>
      </c>
      <c r="AV64" s="410">
        <f t="shared" ref="AV64:AV89" si="48">J64+P64+V64+AB64+AH64+AN64</f>
        <v>0</v>
      </c>
      <c r="AW64" s="772"/>
      <c r="AX64" s="773"/>
      <c r="BA64" s="535">
        <f t="shared" ref="BA64:BA76" si="49">AQ64/BB64</f>
        <v>0</v>
      </c>
      <c r="BB64" s="559">
        <f t="shared" ref="BB64:BB92" si="50">BC64/10^6</f>
        <v>0.77339269999999993</v>
      </c>
      <c r="BC64" s="536">
        <v>773392.7</v>
      </c>
    </row>
    <row r="65" spans="1:55" ht="17.25" customHeight="1">
      <c r="A65" s="354"/>
      <c r="B65" s="770"/>
      <c r="C65" s="790"/>
      <c r="D65" s="791"/>
      <c r="E65" s="120"/>
      <c r="F65" s="122"/>
      <c r="G65" s="120"/>
      <c r="H65" s="122"/>
      <c r="I65" s="120"/>
      <c r="J65" s="121"/>
      <c r="K65" s="120"/>
      <c r="L65" s="122"/>
      <c r="M65" s="120"/>
      <c r="N65" s="122"/>
      <c r="O65" s="120"/>
      <c r="P65" s="121"/>
      <c r="Q65" s="120"/>
      <c r="R65" s="122"/>
      <c r="S65" s="120"/>
      <c r="T65" s="122"/>
      <c r="U65" s="120"/>
      <c r="V65" s="121"/>
      <c r="W65" s="120"/>
      <c r="X65" s="122"/>
      <c r="Y65" s="120"/>
      <c r="Z65" s="122"/>
      <c r="AA65" s="120"/>
      <c r="AB65" s="121"/>
      <c r="AC65" s="120"/>
      <c r="AD65" s="122"/>
      <c r="AE65" s="120"/>
      <c r="AF65" s="122"/>
      <c r="AG65" s="120"/>
      <c r="AH65" s="121"/>
      <c r="AI65" s="120"/>
      <c r="AJ65" s="122"/>
      <c r="AK65" s="120"/>
      <c r="AL65" s="122"/>
      <c r="AM65" s="120"/>
      <c r="AN65" s="121"/>
      <c r="AO65" s="120"/>
      <c r="AP65" s="122"/>
      <c r="AQ65" s="396">
        <f t="shared" si="43"/>
        <v>0</v>
      </c>
      <c r="AR65" s="395">
        <f t="shared" si="44"/>
        <v>0</v>
      </c>
      <c r="AS65" s="393">
        <f t="shared" si="45"/>
        <v>0</v>
      </c>
      <c r="AT65" s="395">
        <f t="shared" si="46"/>
        <v>0</v>
      </c>
      <c r="AU65" s="393">
        <f t="shared" si="47"/>
        <v>0</v>
      </c>
      <c r="AV65" s="394">
        <f t="shared" si="48"/>
        <v>0</v>
      </c>
      <c r="AW65" s="747"/>
      <c r="AX65" s="746"/>
      <c r="BB65" s="559"/>
      <c r="BC65" s="536"/>
    </row>
    <row r="66" spans="1:55" ht="17.25" customHeight="1">
      <c r="A66" s="354"/>
      <c r="B66" s="769" t="s">
        <v>181</v>
      </c>
      <c r="C66" s="759" t="s">
        <v>93</v>
      </c>
      <c r="D66" s="760" t="s">
        <v>90</v>
      </c>
      <c r="E66" s="117"/>
      <c r="F66" s="119"/>
      <c r="G66" s="117"/>
      <c r="H66" s="119"/>
      <c r="I66" s="117"/>
      <c r="J66" s="118"/>
      <c r="K66" s="117"/>
      <c r="L66" s="119"/>
      <c r="M66" s="117"/>
      <c r="N66" s="119"/>
      <c r="O66" s="117"/>
      <c r="P66" s="118"/>
      <c r="Q66" s="117"/>
      <c r="R66" s="119"/>
      <c r="S66" s="117"/>
      <c r="T66" s="119"/>
      <c r="U66" s="117"/>
      <c r="V66" s="118"/>
      <c r="W66" s="117">
        <v>2</v>
      </c>
      <c r="X66" s="119"/>
      <c r="Y66" s="117"/>
      <c r="Z66" s="119"/>
      <c r="AA66" s="117"/>
      <c r="AB66" s="118"/>
      <c r="AC66" s="117"/>
      <c r="AD66" s="119"/>
      <c r="AE66" s="117"/>
      <c r="AF66" s="119"/>
      <c r="AG66" s="117"/>
      <c r="AH66" s="118"/>
      <c r="AI66" s="117">
        <v>1</v>
      </c>
      <c r="AJ66" s="119"/>
      <c r="AK66" s="117"/>
      <c r="AL66" s="119"/>
      <c r="AM66" s="117">
        <v>1</v>
      </c>
      <c r="AN66" s="118"/>
      <c r="AO66" s="117"/>
      <c r="AP66" s="119"/>
      <c r="AQ66" s="403">
        <f t="shared" si="43"/>
        <v>3</v>
      </c>
      <c r="AR66" s="404">
        <f t="shared" si="44"/>
        <v>0</v>
      </c>
      <c r="AS66" s="405">
        <f t="shared" si="45"/>
        <v>0</v>
      </c>
      <c r="AT66" s="404">
        <f t="shared" si="46"/>
        <v>0</v>
      </c>
      <c r="AU66" s="405">
        <f t="shared" si="47"/>
        <v>1</v>
      </c>
      <c r="AV66" s="406">
        <f t="shared" si="48"/>
        <v>0</v>
      </c>
      <c r="AW66" s="747">
        <v>3.21</v>
      </c>
      <c r="AX66" s="746"/>
      <c r="BA66" s="535">
        <f t="shared" si="49"/>
        <v>3.2125039219318716</v>
      </c>
      <c r="BB66" s="559">
        <f t="shared" si="50"/>
        <v>0.93385099999999999</v>
      </c>
      <c r="BC66" s="536">
        <v>933851</v>
      </c>
    </row>
    <row r="67" spans="1:55" ht="17.25" customHeight="1">
      <c r="A67" s="354"/>
      <c r="B67" s="770"/>
      <c r="C67" s="790"/>
      <c r="D67" s="791"/>
      <c r="E67" s="120"/>
      <c r="F67" s="122"/>
      <c r="G67" s="120"/>
      <c r="H67" s="122"/>
      <c r="I67" s="120"/>
      <c r="J67" s="121"/>
      <c r="K67" s="120"/>
      <c r="L67" s="122"/>
      <c r="M67" s="120"/>
      <c r="N67" s="122"/>
      <c r="O67" s="120"/>
      <c r="P67" s="121"/>
      <c r="Q67" s="120"/>
      <c r="R67" s="122"/>
      <c r="S67" s="120"/>
      <c r="T67" s="122"/>
      <c r="U67" s="120"/>
      <c r="V67" s="121"/>
      <c r="W67" s="120"/>
      <c r="X67" s="122"/>
      <c r="Y67" s="120"/>
      <c r="Z67" s="122"/>
      <c r="AA67" s="120"/>
      <c r="AB67" s="121"/>
      <c r="AC67" s="120"/>
      <c r="AD67" s="122"/>
      <c r="AE67" s="120"/>
      <c r="AF67" s="122"/>
      <c r="AG67" s="120"/>
      <c r="AH67" s="121"/>
      <c r="AI67" s="120"/>
      <c r="AJ67" s="122"/>
      <c r="AK67" s="120"/>
      <c r="AL67" s="122"/>
      <c r="AM67" s="120"/>
      <c r="AN67" s="121"/>
      <c r="AO67" s="120"/>
      <c r="AP67" s="122"/>
      <c r="AQ67" s="396">
        <f t="shared" si="43"/>
        <v>0</v>
      </c>
      <c r="AR67" s="395">
        <f t="shared" si="44"/>
        <v>0</v>
      </c>
      <c r="AS67" s="393">
        <f t="shared" si="45"/>
        <v>0</v>
      </c>
      <c r="AT67" s="395">
        <f t="shared" si="46"/>
        <v>0</v>
      </c>
      <c r="AU67" s="393">
        <f t="shared" si="47"/>
        <v>0</v>
      </c>
      <c r="AV67" s="394">
        <f t="shared" si="48"/>
        <v>0</v>
      </c>
      <c r="AW67" s="747"/>
      <c r="AX67" s="746"/>
      <c r="BB67" s="559"/>
      <c r="BC67" s="536"/>
    </row>
    <row r="68" spans="1:55" ht="17.25" customHeight="1">
      <c r="A68" s="354"/>
      <c r="B68" s="769" t="s">
        <v>181</v>
      </c>
      <c r="C68" s="759" t="s">
        <v>94</v>
      </c>
      <c r="D68" s="760" t="s">
        <v>90</v>
      </c>
      <c r="E68" s="117"/>
      <c r="F68" s="119"/>
      <c r="G68" s="117"/>
      <c r="H68" s="119"/>
      <c r="I68" s="117"/>
      <c r="J68" s="118"/>
      <c r="K68" s="117"/>
      <c r="L68" s="119"/>
      <c r="M68" s="117"/>
      <c r="N68" s="119"/>
      <c r="O68" s="117"/>
      <c r="P68" s="118"/>
      <c r="Q68" s="117"/>
      <c r="R68" s="119"/>
      <c r="S68" s="117"/>
      <c r="T68" s="119"/>
      <c r="U68" s="117"/>
      <c r="V68" s="118"/>
      <c r="W68" s="117"/>
      <c r="X68" s="119"/>
      <c r="Y68" s="117"/>
      <c r="Z68" s="119"/>
      <c r="AA68" s="117"/>
      <c r="AB68" s="118"/>
      <c r="AC68" s="117"/>
      <c r="AD68" s="119"/>
      <c r="AE68" s="117"/>
      <c r="AF68" s="119"/>
      <c r="AG68" s="117"/>
      <c r="AH68" s="118"/>
      <c r="AI68" s="117"/>
      <c r="AJ68" s="119"/>
      <c r="AK68" s="117"/>
      <c r="AL68" s="119"/>
      <c r="AM68" s="117"/>
      <c r="AN68" s="118"/>
      <c r="AO68" s="117"/>
      <c r="AP68" s="119"/>
      <c r="AQ68" s="403">
        <f t="shared" si="43"/>
        <v>0</v>
      </c>
      <c r="AR68" s="404">
        <f t="shared" si="44"/>
        <v>0</v>
      </c>
      <c r="AS68" s="405">
        <f t="shared" si="45"/>
        <v>0</v>
      </c>
      <c r="AT68" s="404">
        <f t="shared" si="46"/>
        <v>0</v>
      </c>
      <c r="AU68" s="405">
        <f t="shared" si="47"/>
        <v>0</v>
      </c>
      <c r="AV68" s="406">
        <f t="shared" si="48"/>
        <v>0</v>
      </c>
      <c r="AW68" s="747"/>
      <c r="AX68" s="746"/>
      <c r="BA68" s="535">
        <f t="shared" si="49"/>
        <v>0</v>
      </c>
      <c r="BB68" s="559">
        <f t="shared" si="50"/>
        <v>2.1517084999999998</v>
      </c>
      <c r="BC68" s="536">
        <v>2151708.5</v>
      </c>
    </row>
    <row r="69" spans="1:55" ht="17.25" customHeight="1">
      <c r="A69" s="354"/>
      <c r="B69" s="770"/>
      <c r="C69" s="790"/>
      <c r="D69" s="791"/>
      <c r="E69" s="120"/>
      <c r="F69" s="122"/>
      <c r="G69" s="120"/>
      <c r="H69" s="122"/>
      <c r="I69" s="120"/>
      <c r="J69" s="121"/>
      <c r="K69" s="120"/>
      <c r="L69" s="122"/>
      <c r="M69" s="120"/>
      <c r="N69" s="122"/>
      <c r="O69" s="120"/>
      <c r="P69" s="121"/>
      <c r="Q69" s="120"/>
      <c r="R69" s="122"/>
      <c r="S69" s="120"/>
      <c r="T69" s="122"/>
      <c r="U69" s="120"/>
      <c r="V69" s="121"/>
      <c r="W69" s="120"/>
      <c r="X69" s="122"/>
      <c r="Y69" s="120"/>
      <c r="Z69" s="122"/>
      <c r="AA69" s="120"/>
      <c r="AB69" s="121"/>
      <c r="AC69" s="120"/>
      <c r="AD69" s="122"/>
      <c r="AE69" s="120"/>
      <c r="AF69" s="122"/>
      <c r="AG69" s="120"/>
      <c r="AH69" s="121"/>
      <c r="AI69" s="120"/>
      <c r="AJ69" s="122"/>
      <c r="AK69" s="120"/>
      <c r="AL69" s="122"/>
      <c r="AM69" s="120"/>
      <c r="AN69" s="121"/>
      <c r="AO69" s="120"/>
      <c r="AP69" s="122"/>
      <c r="AQ69" s="396">
        <f t="shared" si="43"/>
        <v>0</v>
      </c>
      <c r="AR69" s="395">
        <f t="shared" si="44"/>
        <v>0</v>
      </c>
      <c r="AS69" s="393">
        <f t="shared" si="45"/>
        <v>0</v>
      </c>
      <c r="AT69" s="395">
        <f t="shared" si="46"/>
        <v>0</v>
      </c>
      <c r="AU69" s="393">
        <f t="shared" si="47"/>
        <v>0</v>
      </c>
      <c r="AV69" s="394">
        <f t="shared" si="48"/>
        <v>0</v>
      </c>
      <c r="AW69" s="747"/>
      <c r="AX69" s="746"/>
      <c r="BB69" s="559"/>
      <c r="BC69" s="536"/>
    </row>
    <row r="70" spans="1:55" ht="17.25" customHeight="1">
      <c r="A70" s="354"/>
      <c r="B70" s="769" t="s">
        <v>181</v>
      </c>
      <c r="C70" s="759" t="s">
        <v>246</v>
      </c>
      <c r="D70" s="760" t="s">
        <v>90</v>
      </c>
      <c r="E70" s="117"/>
      <c r="F70" s="119"/>
      <c r="G70" s="117"/>
      <c r="H70" s="119"/>
      <c r="I70" s="117"/>
      <c r="J70" s="118"/>
      <c r="K70" s="117"/>
      <c r="L70" s="119"/>
      <c r="M70" s="117"/>
      <c r="N70" s="119"/>
      <c r="O70" s="117"/>
      <c r="P70" s="118"/>
      <c r="Q70" s="117"/>
      <c r="R70" s="119"/>
      <c r="S70" s="117"/>
      <c r="T70" s="119"/>
      <c r="U70" s="117"/>
      <c r="V70" s="118"/>
      <c r="W70" s="117">
        <v>1</v>
      </c>
      <c r="X70" s="119"/>
      <c r="Y70" s="117"/>
      <c r="Z70" s="119"/>
      <c r="AA70" s="117"/>
      <c r="AB70" s="118"/>
      <c r="AC70" s="117"/>
      <c r="AD70" s="119"/>
      <c r="AE70" s="117"/>
      <c r="AF70" s="119"/>
      <c r="AG70" s="117"/>
      <c r="AH70" s="118"/>
      <c r="AI70" s="117"/>
      <c r="AJ70" s="119"/>
      <c r="AK70" s="117"/>
      <c r="AL70" s="119"/>
      <c r="AM70" s="117"/>
      <c r="AN70" s="118"/>
      <c r="AO70" s="117"/>
      <c r="AP70" s="119"/>
      <c r="AQ70" s="403">
        <f t="shared" si="43"/>
        <v>1</v>
      </c>
      <c r="AR70" s="404">
        <f t="shared" si="44"/>
        <v>0</v>
      </c>
      <c r="AS70" s="405">
        <f t="shared" si="45"/>
        <v>0</v>
      </c>
      <c r="AT70" s="404">
        <f t="shared" si="46"/>
        <v>0</v>
      </c>
      <c r="AU70" s="405">
        <f t="shared" si="47"/>
        <v>0</v>
      </c>
      <c r="AV70" s="406">
        <f t="shared" si="48"/>
        <v>0</v>
      </c>
      <c r="AW70" s="747">
        <v>4.67</v>
      </c>
      <c r="AX70" s="746"/>
      <c r="BA70" s="535">
        <f t="shared" si="49"/>
        <v>4.6716092292311933</v>
      </c>
      <c r="BB70" s="559">
        <f t="shared" si="50"/>
        <v>0.214059</v>
      </c>
      <c r="BC70" s="536">
        <v>214059</v>
      </c>
    </row>
    <row r="71" spans="1:55" ht="17.25" customHeight="1">
      <c r="A71" s="354"/>
      <c r="B71" s="770"/>
      <c r="C71" s="790"/>
      <c r="D71" s="791"/>
      <c r="E71" s="120"/>
      <c r="F71" s="122"/>
      <c r="G71" s="120"/>
      <c r="H71" s="122"/>
      <c r="I71" s="120"/>
      <c r="J71" s="121"/>
      <c r="K71" s="120"/>
      <c r="L71" s="122"/>
      <c r="M71" s="120"/>
      <c r="N71" s="122"/>
      <c r="O71" s="120"/>
      <c r="P71" s="121"/>
      <c r="Q71" s="120"/>
      <c r="R71" s="122"/>
      <c r="S71" s="120"/>
      <c r="T71" s="122"/>
      <c r="U71" s="120"/>
      <c r="V71" s="121"/>
      <c r="W71" s="120"/>
      <c r="X71" s="122"/>
      <c r="Y71" s="120"/>
      <c r="Z71" s="122"/>
      <c r="AA71" s="120"/>
      <c r="AB71" s="121"/>
      <c r="AC71" s="120"/>
      <c r="AD71" s="122"/>
      <c r="AE71" s="120"/>
      <c r="AF71" s="122"/>
      <c r="AG71" s="120"/>
      <c r="AH71" s="121"/>
      <c r="AI71" s="120"/>
      <c r="AJ71" s="122"/>
      <c r="AK71" s="120"/>
      <c r="AL71" s="122"/>
      <c r="AM71" s="120"/>
      <c r="AN71" s="121"/>
      <c r="AO71" s="120"/>
      <c r="AP71" s="122"/>
      <c r="AQ71" s="396">
        <f t="shared" si="43"/>
        <v>0</v>
      </c>
      <c r="AR71" s="395">
        <f t="shared" si="44"/>
        <v>0</v>
      </c>
      <c r="AS71" s="393">
        <f t="shared" si="45"/>
        <v>0</v>
      </c>
      <c r="AT71" s="395">
        <f t="shared" si="46"/>
        <v>0</v>
      </c>
      <c r="AU71" s="393">
        <f t="shared" si="47"/>
        <v>0</v>
      </c>
      <c r="AV71" s="394">
        <f t="shared" si="48"/>
        <v>0</v>
      </c>
      <c r="AW71" s="747"/>
      <c r="AX71" s="746"/>
      <c r="BB71" s="559"/>
      <c r="BC71" s="536"/>
    </row>
    <row r="72" spans="1:55" ht="17.25" customHeight="1">
      <c r="A72" s="354"/>
      <c r="B72" s="769" t="s">
        <v>181</v>
      </c>
      <c r="C72" s="759" t="s">
        <v>319</v>
      </c>
      <c r="D72" s="760" t="s">
        <v>90</v>
      </c>
      <c r="E72" s="117"/>
      <c r="F72" s="119"/>
      <c r="G72" s="117"/>
      <c r="H72" s="119"/>
      <c r="I72" s="117"/>
      <c r="J72" s="118"/>
      <c r="K72" s="117"/>
      <c r="L72" s="119"/>
      <c r="M72" s="117"/>
      <c r="N72" s="119"/>
      <c r="O72" s="117"/>
      <c r="P72" s="118"/>
      <c r="Q72" s="117"/>
      <c r="R72" s="119"/>
      <c r="S72" s="117"/>
      <c r="T72" s="119"/>
      <c r="U72" s="117"/>
      <c r="V72" s="118"/>
      <c r="W72" s="117"/>
      <c r="X72" s="119"/>
      <c r="Y72" s="117"/>
      <c r="Z72" s="119"/>
      <c r="AA72" s="117"/>
      <c r="AB72" s="118"/>
      <c r="AC72" s="117"/>
      <c r="AD72" s="119"/>
      <c r="AE72" s="117"/>
      <c r="AF72" s="119"/>
      <c r="AG72" s="117"/>
      <c r="AH72" s="118"/>
      <c r="AI72" s="117"/>
      <c r="AJ72" s="119"/>
      <c r="AK72" s="117"/>
      <c r="AL72" s="119"/>
      <c r="AM72" s="117"/>
      <c r="AN72" s="118"/>
      <c r="AO72" s="117"/>
      <c r="AP72" s="119"/>
      <c r="AQ72" s="403">
        <f t="shared" si="43"/>
        <v>0</v>
      </c>
      <c r="AR72" s="404">
        <f t="shared" si="44"/>
        <v>0</v>
      </c>
      <c r="AS72" s="405">
        <f t="shared" si="45"/>
        <v>0</v>
      </c>
      <c r="AT72" s="404">
        <f t="shared" si="46"/>
        <v>0</v>
      </c>
      <c r="AU72" s="405">
        <f t="shared" si="47"/>
        <v>0</v>
      </c>
      <c r="AV72" s="406">
        <f t="shared" si="48"/>
        <v>0</v>
      </c>
      <c r="AW72" s="747"/>
      <c r="AX72" s="746"/>
      <c r="BA72" s="535">
        <f t="shared" si="49"/>
        <v>0</v>
      </c>
      <c r="BB72" s="559">
        <f t="shared" si="50"/>
        <v>0.2648643</v>
      </c>
      <c r="BC72" s="536">
        <v>264864.3</v>
      </c>
    </row>
    <row r="73" spans="1:55" ht="17.25" customHeight="1">
      <c r="A73" s="354"/>
      <c r="B73" s="770"/>
      <c r="C73" s="790"/>
      <c r="D73" s="791"/>
      <c r="E73" s="120"/>
      <c r="F73" s="122"/>
      <c r="G73" s="120"/>
      <c r="H73" s="122"/>
      <c r="I73" s="120"/>
      <c r="J73" s="121"/>
      <c r="K73" s="120"/>
      <c r="L73" s="122"/>
      <c r="M73" s="120"/>
      <c r="N73" s="122"/>
      <c r="O73" s="120"/>
      <c r="P73" s="121"/>
      <c r="Q73" s="120"/>
      <c r="R73" s="122"/>
      <c r="S73" s="120"/>
      <c r="T73" s="122"/>
      <c r="U73" s="120"/>
      <c r="V73" s="121"/>
      <c r="W73" s="120"/>
      <c r="X73" s="122"/>
      <c r="Y73" s="120"/>
      <c r="Z73" s="122"/>
      <c r="AA73" s="120"/>
      <c r="AB73" s="121"/>
      <c r="AC73" s="120"/>
      <c r="AD73" s="122"/>
      <c r="AE73" s="120"/>
      <c r="AF73" s="122"/>
      <c r="AG73" s="120"/>
      <c r="AH73" s="121"/>
      <c r="AI73" s="120"/>
      <c r="AJ73" s="122"/>
      <c r="AK73" s="120"/>
      <c r="AL73" s="122"/>
      <c r="AM73" s="120"/>
      <c r="AN73" s="121"/>
      <c r="AO73" s="120"/>
      <c r="AP73" s="122"/>
      <c r="AQ73" s="396">
        <f t="shared" si="43"/>
        <v>0</v>
      </c>
      <c r="AR73" s="395">
        <f t="shared" si="44"/>
        <v>0</v>
      </c>
      <c r="AS73" s="393">
        <f t="shared" si="45"/>
        <v>0</v>
      </c>
      <c r="AT73" s="395">
        <f t="shared" si="46"/>
        <v>0</v>
      </c>
      <c r="AU73" s="393">
        <f t="shared" si="47"/>
        <v>0</v>
      </c>
      <c r="AV73" s="394">
        <f t="shared" si="48"/>
        <v>0</v>
      </c>
      <c r="AW73" s="747"/>
      <c r="AX73" s="746"/>
      <c r="BB73" s="559"/>
      <c r="BC73" s="536"/>
    </row>
    <row r="74" spans="1:55" ht="17.25" customHeight="1">
      <c r="A74" s="354"/>
      <c r="B74" s="769" t="s">
        <v>181</v>
      </c>
      <c r="C74" s="759" t="s">
        <v>143</v>
      </c>
      <c r="D74" s="760"/>
      <c r="E74" s="126"/>
      <c r="F74" s="128"/>
      <c r="G74" s="126"/>
      <c r="H74" s="128"/>
      <c r="I74" s="126"/>
      <c r="J74" s="127"/>
      <c r="K74" s="126"/>
      <c r="L74" s="128"/>
      <c r="M74" s="126"/>
      <c r="N74" s="128"/>
      <c r="O74" s="126"/>
      <c r="P74" s="127"/>
      <c r="Q74" s="126"/>
      <c r="R74" s="128"/>
      <c r="S74" s="126"/>
      <c r="T74" s="128"/>
      <c r="U74" s="126"/>
      <c r="V74" s="127"/>
      <c r="W74" s="126">
        <v>1</v>
      </c>
      <c r="X74" s="128"/>
      <c r="Y74" s="126">
        <v>1</v>
      </c>
      <c r="Z74" s="128"/>
      <c r="AA74" s="126"/>
      <c r="AB74" s="127"/>
      <c r="AC74" s="126"/>
      <c r="AD74" s="128"/>
      <c r="AE74" s="126"/>
      <c r="AF74" s="128"/>
      <c r="AG74" s="126"/>
      <c r="AH74" s="127"/>
      <c r="AI74" s="126"/>
      <c r="AJ74" s="128"/>
      <c r="AK74" s="126"/>
      <c r="AL74" s="128"/>
      <c r="AM74" s="126"/>
      <c r="AN74" s="127"/>
      <c r="AO74" s="126"/>
      <c r="AP74" s="128"/>
      <c r="AQ74" s="403">
        <f t="shared" si="43"/>
        <v>1</v>
      </c>
      <c r="AR74" s="404">
        <f t="shared" si="44"/>
        <v>0</v>
      </c>
      <c r="AS74" s="405">
        <f t="shared" si="45"/>
        <v>1</v>
      </c>
      <c r="AT74" s="404">
        <f t="shared" si="46"/>
        <v>0</v>
      </c>
      <c r="AU74" s="405">
        <f t="shared" si="47"/>
        <v>0</v>
      </c>
      <c r="AV74" s="406">
        <f t="shared" si="48"/>
        <v>0</v>
      </c>
      <c r="AW74" s="747">
        <v>2.2999999999999998</v>
      </c>
      <c r="AX74" s="746"/>
      <c r="BA74" s="535">
        <f t="shared" si="49"/>
        <v>2.3036803597427253</v>
      </c>
      <c r="BB74" s="559">
        <f t="shared" si="50"/>
        <v>0.43408799999999997</v>
      </c>
      <c r="BC74" s="536">
        <v>434088</v>
      </c>
    </row>
    <row r="75" spans="1:55" ht="17.25" customHeight="1">
      <c r="A75" s="354"/>
      <c r="B75" s="770"/>
      <c r="C75" s="790"/>
      <c r="D75" s="791"/>
      <c r="E75" s="120"/>
      <c r="F75" s="122"/>
      <c r="G75" s="120"/>
      <c r="H75" s="122"/>
      <c r="I75" s="120"/>
      <c r="J75" s="121"/>
      <c r="K75" s="120"/>
      <c r="L75" s="122"/>
      <c r="M75" s="120"/>
      <c r="N75" s="122"/>
      <c r="O75" s="120"/>
      <c r="P75" s="121"/>
      <c r="Q75" s="120"/>
      <c r="R75" s="122"/>
      <c r="S75" s="120"/>
      <c r="T75" s="122"/>
      <c r="U75" s="120"/>
      <c r="V75" s="121"/>
      <c r="W75" s="120"/>
      <c r="X75" s="122"/>
      <c r="Y75" s="120"/>
      <c r="Z75" s="122"/>
      <c r="AA75" s="120"/>
      <c r="AB75" s="121"/>
      <c r="AC75" s="120"/>
      <c r="AD75" s="122"/>
      <c r="AE75" s="120"/>
      <c r="AF75" s="122"/>
      <c r="AG75" s="120"/>
      <c r="AH75" s="121"/>
      <c r="AI75" s="120"/>
      <c r="AJ75" s="122"/>
      <c r="AK75" s="120"/>
      <c r="AL75" s="122"/>
      <c r="AM75" s="120"/>
      <c r="AN75" s="121"/>
      <c r="AO75" s="120"/>
      <c r="AP75" s="122"/>
      <c r="AQ75" s="396">
        <f t="shared" si="43"/>
        <v>0</v>
      </c>
      <c r="AR75" s="395">
        <f t="shared" si="44"/>
        <v>0</v>
      </c>
      <c r="AS75" s="393">
        <f t="shared" si="45"/>
        <v>0</v>
      </c>
      <c r="AT75" s="395">
        <f t="shared" si="46"/>
        <v>0</v>
      </c>
      <c r="AU75" s="393">
        <f t="shared" si="47"/>
        <v>0</v>
      </c>
      <c r="AV75" s="394">
        <f t="shared" si="48"/>
        <v>0</v>
      </c>
      <c r="AW75" s="747"/>
      <c r="AX75" s="746"/>
      <c r="BB75" s="559"/>
      <c r="BC75" s="536"/>
    </row>
    <row r="76" spans="1:55" ht="17.25" customHeight="1">
      <c r="A76" s="354"/>
      <c r="B76" s="769" t="s">
        <v>181</v>
      </c>
      <c r="C76" s="759" t="s">
        <v>144</v>
      </c>
      <c r="D76" s="760"/>
      <c r="E76" s="117"/>
      <c r="F76" s="119"/>
      <c r="G76" s="117"/>
      <c r="H76" s="119"/>
      <c r="I76" s="117"/>
      <c r="J76" s="118"/>
      <c r="K76" s="117"/>
      <c r="L76" s="119"/>
      <c r="M76" s="117"/>
      <c r="N76" s="119"/>
      <c r="O76" s="117"/>
      <c r="P76" s="118"/>
      <c r="Q76" s="117"/>
      <c r="R76" s="119"/>
      <c r="S76" s="117"/>
      <c r="T76" s="119"/>
      <c r="U76" s="117"/>
      <c r="V76" s="118"/>
      <c r="W76" s="117"/>
      <c r="X76" s="119"/>
      <c r="Y76" s="117"/>
      <c r="Z76" s="119"/>
      <c r="AA76" s="117"/>
      <c r="AB76" s="118"/>
      <c r="AC76" s="117"/>
      <c r="AD76" s="119"/>
      <c r="AE76" s="117"/>
      <c r="AF76" s="119"/>
      <c r="AG76" s="117"/>
      <c r="AH76" s="118"/>
      <c r="AI76" s="117"/>
      <c r="AJ76" s="119"/>
      <c r="AK76" s="117"/>
      <c r="AL76" s="119"/>
      <c r="AM76" s="117"/>
      <c r="AN76" s="118"/>
      <c r="AO76" s="117"/>
      <c r="AP76" s="119"/>
      <c r="AQ76" s="403">
        <f t="shared" si="43"/>
        <v>0</v>
      </c>
      <c r="AR76" s="404">
        <f t="shared" si="44"/>
        <v>0</v>
      </c>
      <c r="AS76" s="405">
        <f t="shared" si="45"/>
        <v>0</v>
      </c>
      <c r="AT76" s="404">
        <f t="shared" si="46"/>
        <v>0</v>
      </c>
      <c r="AU76" s="405">
        <f t="shared" si="47"/>
        <v>0</v>
      </c>
      <c r="AV76" s="406">
        <f t="shared" si="48"/>
        <v>0</v>
      </c>
      <c r="AW76" s="747"/>
      <c r="AX76" s="746"/>
      <c r="BA76" s="535">
        <f t="shared" si="49"/>
        <v>0</v>
      </c>
      <c r="BB76" s="559">
        <f t="shared" si="50"/>
        <v>0.33636870000000002</v>
      </c>
      <c r="BC76" s="536">
        <v>336368.7</v>
      </c>
    </row>
    <row r="77" spans="1:55" ht="17.25" customHeight="1">
      <c r="A77" s="354"/>
      <c r="B77" s="770"/>
      <c r="C77" s="790"/>
      <c r="D77" s="791"/>
      <c r="E77" s="120"/>
      <c r="F77" s="122"/>
      <c r="G77" s="120"/>
      <c r="H77" s="122"/>
      <c r="I77" s="120"/>
      <c r="J77" s="121"/>
      <c r="K77" s="120"/>
      <c r="L77" s="122"/>
      <c r="M77" s="120"/>
      <c r="N77" s="122"/>
      <c r="O77" s="120"/>
      <c r="P77" s="121"/>
      <c r="Q77" s="120"/>
      <c r="R77" s="122"/>
      <c r="S77" s="120"/>
      <c r="T77" s="122"/>
      <c r="U77" s="120"/>
      <c r="V77" s="121"/>
      <c r="W77" s="120"/>
      <c r="X77" s="122"/>
      <c r="Y77" s="120"/>
      <c r="Z77" s="122"/>
      <c r="AA77" s="120"/>
      <c r="AB77" s="121"/>
      <c r="AC77" s="120"/>
      <c r="AD77" s="122"/>
      <c r="AE77" s="120"/>
      <c r="AF77" s="122"/>
      <c r="AG77" s="120"/>
      <c r="AH77" s="121"/>
      <c r="AI77" s="120"/>
      <c r="AJ77" s="122"/>
      <c r="AK77" s="120"/>
      <c r="AL77" s="122"/>
      <c r="AM77" s="120"/>
      <c r="AN77" s="121"/>
      <c r="AO77" s="120"/>
      <c r="AP77" s="122"/>
      <c r="AQ77" s="396">
        <f t="shared" si="43"/>
        <v>0</v>
      </c>
      <c r="AR77" s="395">
        <f t="shared" si="44"/>
        <v>0</v>
      </c>
      <c r="AS77" s="393">
        <f t="shared" si="45"/>
        <v>0</v>
      </c>
      <c r="AT77" s="395">
        <f t="shared" si="46"/>
        <v>0</v>
      </c>
      <c r="AU77" s="393">
        <f t="shared" si="47"/>
        <v>0</v>
      </c>
      <c r="AV77" s="394">
        <f t="shared" si="48"/>
        <v>0</v>
      </c>
      <c r="AW77" s="747"/>
      <c r="AX77" s="746"/>
      <c r="BB77" s="559"/>
      <c r="BC77" s="536"/>
    </row>
    <row r="78" spans="1:55" ht="17.25" customHeight="1">
      <c r="A78" s="354"/>
      <c r="B78" s="794" t="s">
        <v>303</v>
      </c>
      <c r="C78" s="759" t="s">
        <v>204</v>
      </c>
      <c r="D78" s="760"/>
      <c r="E78" s="117"/>
      <c r="F78" s="119"/>
      <c r="G78" s="117"/>
      <c r="H78" s="119"/>
      <c r="I78" s="117"/>
      <c r="J78" s="118"/>
      <c r="K78" s="117"/>
      <c r="L78" s="119"/>
      <c r="M78" s="117"/>
      <c r="N78" s="119"/>
      <c r="O78" s="117"/>
      <c r="P78" s="118"/>
      <c r="Q78" s="117"/>
      <c r="R78" s="119"/>
      <c r="S78" s="117"/>
      <c r="T78" s="119"/>
      <c r="U78" s="117"/>
      <c r="V78" s="118"/>
      <c r="W78" s="117"/>
      <c r="X78" s="119"/>
      <c r="Y78" s="117"/>
      <c r="Z78" s="119"/>
      <c r="AA78" s="117"/>
      <c r="AB78" s="118"/>
      <c r="AC78" s="117"/>
      <c r="AD78" s="119"/>
      <c r="AE78" s="117"/>
      <c r="AF78" s="119"/>
      <c r="AG78" s="117"/>
      <c r="AH78" s="118"/>
      <c r="AI78" s="117"/>
      <c r="AJ78" s="119">
        <v>1</v>
      </c>
      <c r="AK78" s="117"/>
      <c r="AL78" s="119">
        <v>1</v>
      </c>
      <c r="AM78" s="117"/>
      <c r="AN78" s="118"/>
      <c r="AO78" s="117"/>
      <c r="AP78" s="119"/>
      <c r="AQ78" s="403">
        <f t="shared" si="43"/>
        <v>0</v>
      </c>
      <c r="AR78" s="404">
        <f t="shared" si="44"/>
        <v>1</v>
      </c>
      <c r="AS78" s="405">
        <f t="shared" si="45"/>
        <v>0</v>
      </c>
      <c r="AT78" s="404">
        <f t="shared" si="46"/>
        <v>1</v>
      </c>
      <c r="AU78" s="405">
        <f t="shared" si="47"/>
        <v>0</v>
      </c>
      <c r="AV78" s="406">
        <f t="shared" si="48"/>
        <v>0</v>
      </c>
      <c r="AW78" s="747"/>
      <c r="AX78" s="746">
        <v>1.67</v>
      </c>
      <c r="BB78" s="559"/>
      <c r="BC78" s="536"/>
    </row>
    <row r="79" spans="1:55" ht="17.25" customHeight="1">
      <c r="A79" s="354"/>
      <c r="B79" s="770"/>
      <c r="C79" s="790"/>
      <c r="D79" s="791"/>
      <c r="E79" s="120"/>
      <c r="F79" s="122"/>
      <c r="G79" s="120"/>
      <c r="H79" s="122"/>
      <c r="I79" s="120"/>
      <c r="J79" s="121"/>
      <c r="K79" s="120"/>
      <c r="L79" s="122"/>
      <c r="M79" s="120"/>
      <c r="N79" s="122"/>
      <c r="O79" s="120"/>
      <c r="P79" s="121"/>
      <c r="Q79" s="120"/>
      <c r="R79" s="122"/>
      <c r="S79" s="120"/>
      <c r="T79" s="122"/>
      <c r="U79" s="120"/>
      <c r="V79" s="121"/>
      <c r="W79" s="120"/>
      <c r="X79" s="122"/>
      <c r="Y79" s="120"/>
      <c r="Z79" s="122"/>
      <c r="AA79" s="120"/>
      <c r="AB79" s="121"/>
      <c r="AC79" s="120"/>
      <c r="AD79" s="122"/>
      <c r="AE79" s="120"/>
      <c r="AF79" s="122"/>
      <c r="AG79" s="120"/>
      <c r="AH79" s="121"/>
      <c r="AI79" s="120"/>
      <c r="AJ79" s="122"/>
      <c r="AK79" s="120"/>
      <c r="AL79" s="122"/>
      <c r="AM79" s="120"/>
      <c r="AN79" s="121"/>
      <c r="AO79" s="120"/>
      <c r="AP79" s="122"/>
      <c r="AQ79" s="396">
        <f t="shared" si="43"/>
        <v>0</v>
      </c>
      <c r="AR79" s="395">
        <f t="shared" si="44"/>
        <v>0</v>
      </c>
      <c r="AS79" s="393">
        <f t="shared" si="45"/>
        <v>0</v>
      </c>
      <c r="AT79" s="395">
        <f t="shared" si="46"/>
        <v>0</v>
      </c>
      <c r="AU79" s="393">
        <f t="shared" si="47"/>
        <v>0</v>
      </c>
      <c r="AV79" s="394">
        <f t="shared" si="48"/>
        <v>0</v>
      </c>
      <c r="AW79" s="747"/>
      <c r="AX79" s="746"/>
      <c r="BA79" s="535">
        <f t="shared" ref="BA79" si="51">AR78/BB79</f>
        <v>1.6689107953828581</v>
      </c>
      <c r="BB79" s="559">
        <f t="shared" si="50"/>
        <v>0.59919319999999998</v>
      </c>
      <c r="BC79" s="536">
        <v>599193.19999999995</v>
      </c>
    </row>
    <row r="80" spans="1:55" ht="17.25" customHeight="1">
      <c r="A80" s="354"/>
      <c r="B80" s="769" t="s">
        <v>304</v>
      </c>
      <c r="C80" s="759" t="s">
        <v>145</v>
      </c>
      <c r="D80" s="760"/>
      <c r="E80" s="117"/>
      <c r="F80" s="119"/>
      <c r="G80" s="117"/>
      <c r="H80" s="119"/>
      <c r="I80" s="117"/>
      <c r="J80" s="118"/>
      <c r="K80" s="117"/>
      <c r="L80" s="119"/>
      <c r="M80" s="117"/>
      <c r="N80" s="119"/>
      <c r="O80" s="117"/>
      <c r="P80" s="118"/>
      <c r="Q80" s="117"/>
      <c r="R80" s="119"/>
      <c r="S80" s="117"/>
      <c r="T80" s="119"/>
      <c r="U80" s="117"/>
      <c r="V80" s="118"/>
      <c r="W80" s="117">
        <v>2</v>
      </c>
      <c r="X80" s="119"/>
      <c r="Y80" s="117"/>
      <c r="Z80" s="119"/>
      <c r="AA80" s="117">
        <v>4</v>
      </c>
      <c r="AB80" s="118"/>
      <c r="AC80" s="117"/>
      <c r="AD80" s="119">
        <v>1</v>
      </c>
      <c r="AE80" s="117"/>
      <c r="AF80" s="119"/>
      <c r="AG80" s="117"/>
      <c r="AH80" s="118">
        <v>1</v>
      </c>
      <c r="AI80" s="117">
        <v>1</v>
      </c>
      <c r="AJ80" s="119"/>
      <c r="AK80" s="117">
        <v>1</v>
      </c>
      <c r="AL80" s="119"/>
      <c r="AM80" s="117"/>
      <c r="AN80" s="118"/>
      <c r="AO80" s="117"/>
      <c r="AP80" s="119"/>
      <c r="AQ80" s="403">
        <f t="shared" si="43"/>
        <v>3</v>
      </c>
      <c r="AR80" s="404">
        <f t="shared" si="44"/>
        <v>1</v>
      </c>
      <c r="AS80" s="405">
        <f t="shared" si="45"/>
        <v>1</v>
      </c>
      <c r="AT80" s="404">
        <f t="shared" si="46"/>
        <v>0</v>
      </c>
      <c r="AU80" s="405">
        <f t="shared" si="47"/>
        <v>4</v>
      </c>
      <c r="AV80" s="406">
        <f t="shared" si="48"/>
        <v>1</v>
      </c>
      <c r="AW80" s="747">
        <v>1.29</v>
      </c>
      <c r="AX80" s="746">
        <v>1.1499999999999999</v>
      </c>
      <c r="BA80" s="535">
        <f t="shared" ref="BA80" si="52">(AQ80-AR80)/BB80</f>
        <v>0.8597156052180781</v>
      </c>
      <c r="BB80" s="559">
        <f t="shared" si="50"/>
        <v>2.3263507000000003</v>
      </c>
      <c r="BC80" s="536">
        <v>2326350.7000000002</v>
      </c>
    </row>
    <row r="81" spans="1:55" ht="17.25" customHeight="1">
      <c r="A81" s="354"/>
      <c r="B81" s="770"/>
      <c r="C81" s="790"/>
      <c r="D81" s="791"/>
      <c r="E81" s="120"/>
      <c r="F81" s="122"/>
      <c r="G81" s="120"/>
      <c r="H81" s="122"/>
      <c r="I81" s="120"/>
      <c r="J81" s="121"/>
      <c r="K81" s="120"/>
      <c r="L81" s="122"/>
      <c r="M81" s="120"/>
      <c r="N81" s="122"/>
      <c r="O81" s="120"/>
      <c r="P81" s="121"/>
      <c r="Q81" s="120"/>
      <c r="R81" s="122"/>
      <c r="S81" s="120"/>
      <c r="T81" s="122"/>
      <c r="U81" s="120"/>
      <c r="V81" s="121"/>
      <c r="W81" s="120"/>
      <c r="X81" s="122"/>
      <c r="Y81" s="120"/>
      <c r="Z81" s="122"/>
      <c r="AA81" s="120"/>
      <c r="AB81" s="121"/>
      <c r="AC81" s="120"/>
      <c r="AD81" s="122"/>
      <c r="AE81" s="120"/>
      <c r="AF81" s="122"/>
      <c r="AG81" s="120"/>
      <c r="AH81" s="121"/>
      <c r="AI81" s="120"/>
      <c r="AJ81" s="122"/>
      <c r="AK81" s="120"/>
      <c r="AL81" s="122"/>
      <c r="AM81" s="120"/>
      <c r="AN81" s="121"/>
      <c r="AO81" s="120"/>
      <c r="AP81" s="122"/>
      <c r="AQ81" s="396">
        <f t="shared" si="43"/>
        <v>0</v>
      </c>
      <c r="AR81" s="395">
        <f t="shared" si="44"/>
        <v>0</v>
      </c>
      <c r="AS81" s="393">
        <f t="shared" si="45"/>
        <v>0</v>
      </c>
      <c r="AT81" s="395">
        <f t="shared" si="46"/>
        <v>0</v>
      </c>
      <c r="AU81" s="393">
        <f t="shared" si="47"/>
        <v>0</v>
      </c>
      <c r="AV81" s="394">
        <f t="shared" si="48"/>
        <v>0</v>
      </c>
      <c r="AW81" s="747"/>
      <c r="AX81" s="746"/>
      <c r="BA81" s="535">
        <f t="shared" ref="BA81" si="53">AR80/BB81</f>
        <v>1.1520531603410307</v>
      </c>
      <c r="BB81" s="559">
        <f t="shared" si="50"/>
        <v>0.86801550000000005</v>
      </c>
      <c r="BC81" s="536">
        <v>868015.5</v>
      </c>
    </row>
    <row r="82" spans="1:55" ht="17.25" customHeight="1">
      <c r="A82" s="354"/>
      <c r="B82" s="769" t="s">
        <v>181</v>
      </c>
      <c r="C82" s="759" t="s">
        <v>146</v>
      </c>
      <c r="D82" s="760"/>
      <c r="E82" s="117"/>
      <c r="F82" s="119"/>
      <c r="G82" s="117"/>
      <c r="H82" s="119"/>
      <c r="I82" s="117"/>
      <c r="J82" s="118"/>
      <c r="K82" s="117"/>
      <c r="L82" s="119"/>
      <c r="M82" s="117"/>
      <c r="N82" s="119"/>
      <c r="O82" s="117"/>
      <c r="P82" s="118"/>
      <c r="Q82" s="117"/>
      <c r="R82" s="119"/>
      <c r="S82" s="117"/>
      <c r="T82" s="119"/>
      <c r="U82" s="117"/>
      <c r="V82" s="118"/>
      <c r="W82" s="117"/>
      <c r="X82" s="119"/>
      <c r="Y82" s="117"/>
      <c r="Z82" s="119"/>
      <c r="AA82" s="117"/>
      <c r="AB82" s="118"/>
      <c r="AC82" s="117"/>
      <c r="AD82" s="119"/>
      <c r="AE82" s="117"/>
      <c r="AF82" s="119"/>
      <c r="AG82" s="117"/>
      <c r="AH82" s="118"/>
      <c r="AI82" s="117"/>
      <c r="AJ82" s="119"/>
      <c r="AK82" s="117"/>
      <c r="AL82" s="119"/>
      <c r="AM82" s="117"/>
      <c r="AN82" s="118"/>
      <c r="AO82" s="117"/>
      <c r="AP82" s="119"/>
      <c r="AQ82" s="403">
        <f t="shared" si="43"/>
        <v>0</v>
      </c>
      <c r="AR82" s="404">
        <f t="shared" si="44"/>
        <v>0</v>
      </c>
      <c r="AS82" s="405">
        <f t="shared" si="45"/>
        <v>0</v>
      </c>
      <c r="AT82" s="404">
        <f t="shared" si="46"/>
        <v>0</v>
      </c>
      <c r="AU82" s="405">
        <f t="shared" si="47"/>
        <v>0</v>
      </c>
      <c r="AV82" s="406">
        <f t="shared" si="48"/>
        <v>0</v>
      </c>
      <c r="AW82" s="747"/>
      <c r="AX82" s="746"/>
      <c r="BA82" s="535">
        <f t="shared" ref="BA82:BA84" si="54">AQ82/BB82</f>
        <v>0</v>
      </c>
      <c r="BB82" s="559">
        <f t="shared" si="50"/>
        <v>0.1691763</v>
      </c>
      <c r="BC82" s="536">
        <v>169176.3</v>
      </c>
    </row>
    <row r="83" spans="1:55" ht="17.25" customHeight="1">
      <c r="A83" s="354"/>
      <c r="B83" s="770"/>
      <c r="C83" s="790"/>
      <c r="D83" s="791"/>
      <c r="E83" s="120"/>
      <c r="F83" s="122"/>
      <c r="G83" s="120"/>
      <c r="H83" s="122"/>
      <c r="I83" s="120"/>
      <c r="J83" s="121"/>
      <c r="K83" s="120"/>
      <c r="L83" s="122"/>
      <c r="M83" s="120"/>
      <c r="N83" s="122"/>
      <c r="O83" s="120"/>
      <c r="P83" s="121"/>
      <c r="Q83" s="120"/>
      <c r="R83" s="122"/>
      <c r="S83" s="120"/>
      <c r="T83" s="122"/>
      <c r="U83" s="120"/>
      <c r="V83" s="121"/>
      <c r="W83" s="120"/>
      <c r="X83" s="122"/>
      <c r="Y83" s="120"/>
      <c r="Z83" s="122"/>
      <c r="AA83" s="120"/>
      <c r="AB83" s="121"/>
      <c r="AC83" s="120"/>
      <c r="AD83" s="122"/>
      <c r="AE83" s="120"/>
      <c r="AF83" s="122"/>
      <c r="AG83" s="120"/>
      <c r="AH83" s="121"/>
      <c r="AI83" s="120"/>
      <c r="AJ83" s="122"/>
      <c r="AK83" s="120"/>
      <c r="AL83" s="122"/>
      <c r="AM83" s="120"/>
      <c r="AN83" s="121"/>
      <c r="AO83" s="120"/>
      <c r="AP83" s="122"/>
      <c r="AQ83" s="396">
        <f t="shared" si="43"/>
        <v>0</v>
      </c>
      <c r="AR83" s="395">
        <f t="shared" si="44"/>
        <v>0</v>
      </c>
      <c r="AS83" s="393">
        <f t="shared" si="45"/>
        <v>0</v>
      </c>
      <c r="AT83" s="395">
        <f t="shared" si="46"/>
        <v>0</v>
      </c>
      <c r="AU83" s="393">
        <f t="shared" si="47"/>
        <v>0</v>
      </c>
      <c r="AV83" s="394">
        <f t="shared" si="48"/>
        <v>0</v>
      </c>
      <c r="AW83" s="747"/>
      <c r="AX83" s="746"/>
      <c r="BB83" s="559"/>
      <c r="BC83" s="536"/>
    </row>
    <row r="84" spans="1:55" s="174" customFormat="1" ht="17.25" customHeight="1">
      <c r="A84" s="354"/>
      <c r="B84" s="769" t="s">
        <v>181</v>
      </c>
      <c r="C84" s="811" t="s">
        <v>305</v>
      </c>
      <c r="D84" s="812"/>
      <c r="E84" s="123"/>
      <c r="F84" s="124"/>
      <c r="G84" s="123"/>
      <c r="H84" s="124"/>
      <c r="I84" s="123"/>
      <c r="J84" s="125"/>
      <c r="K84" s="123"/>
      <c r="L84" s="124"/>
      <c r="M84" s="123"/>
      <c r="N84" s="124"/>
      <c r="O84" s="123"/>
      <c r="P84" s="125"/>
      <c r="Q84" s="123"/>
      <c r="R84" s="124"/>
      <c r="S84" s="123"/>
      <c r="T84" s="124"/>
      <c r="U84" s="123"/>
      <c r="V84" s="125"/>
      <c r="W84" s="123"/>
      <c r="X84" s="124"/>
      <c r="Y84" s="123"/>
      <c r="Z84" s="124"/>
      <c r="AA84" s="123"/>
      <c r="AB84" s="125"/>
      <c r="AC84" s="123"/>
      <c r="AD84" s="124"/>
      <c r="AE84" s="123"/>
      <c r="AF84" s="124"/>
      <c r="AG84" s="123"/>
      <c r="AH84" s="125"/>
      <c r="AI84" s="123"/>
      <c r="AJ84" s="124"/>
      <c r="AK84" s="123"/>
      <c r="AL84" s="124"/>
      <c r="AM84" s="123"/>
      <c r="AN84" s="125"/>
      <c r="AO84" s="123"/>
      <c r="AP84" s="124"/>
      <c r="AQ84" s="403">
        <f t="shared" si="43"/>
        <v>0</v>
      </c>
      <c r="AR84" s="404">
        <f t="shared" si="44"/>
        <v>0</v>
      </c>
      <c r="AS84" s="405">
        <f t="shared" si="45"/>
        <v>0</v>
      </c>
      <c r="AT84" s="404">
        <f t="shared" si="46"/>
        <v>0</v>
      </c>
      <c r="AU84" s="405">
        <f t="shared" si="47"/>
        <v>0</v>
      </c>
      <c r="AV84" s="406">
        <f t="shared" si="48"/>
        <v>0</v>
      </c>
      <c r="AW84" s="747"/>
      <c r="AX84" s="746"/>
      <c r="BA84" s="535">
        <f t="shared" si="54"/>
        <v>0</v>
      </c>
      <c r="BB84" s="559">
        <f t="shared" si="50"/>
        <v>8.1056299999999998E-2</v>
      </c>
      <c r="BC84" s="536">
        <v>81056.3</v>
      </c>
    </row>
    <row r="85" spans="1:55" ht="17.25" customHeight="1">
      <c r="A85" s="354"/>
      <c r="B85" s="770"/>
      <c r="C85" s="813"/>
      <c r="D85" s="814"/>
      <c r="E85" s="120"/>
      <c r="F85" s="122"/>
      <c r="G85" s="120"/>
      <c r="H85" s="122"/>
      <c r="I85" s="120"/>
      <c r="J85" s="121"/>
      <c r="K85" s="120"/>
      <c r="L85" s="122"/>
      <c r="M85" s="120"/>
      <c r="N85" s="122"/>
      <c r="O85" s="120"/>
      <c r="P85" s="121"/>
      <c r="Q85" s="120"/>
      <c r="R85" s="122"/>
      <c r="S85" s="120"/>
      <c r="T85" s="122"/>
      <c r="U85" s="120"/>
      <c r="V85" s="121"/>
      <c r="W85" s="120"/>
      <c r="X85" s="122"/>
      <c r="Y85" s="120"/>
      <c r="Z85" s="122"/>
      <c r="AA85" s="120"/>
      <c r="AB85" s="121"/>
      <c r="AC85" s="120"/>
      <c r="AD85" s="122"/>
      <c r="AE85" s="120"/>
      <c r="AF85" s="122"/>
      <c r="AG85" s="120"/>
      <c r="AH85" s="121"/>
      <c r="AI85" s="120"/>
      <c r="AJ85" s="122"/>
      <c r="AK85" s="120"/>
      <c r="AL85" s="122"/>
      <c r="AM85" s="120"/>
      <c r="AN85" s="121"/>
      <c r="AO85" s="120"/>
      <c r="AP85" s="122"/>
      <c r="AQ85" s="396">
        <f t="shared" si="43"/>
        <v>0</v>
      </c>
      <c r="AR85" s="395">
        <f t="shared" si="44"/>
        <v>0</v>
      </c>
      <c r="AS85" s="393">
        <f t="shared" si="45"/>
        <v>0</v>
      </c>
      <c r="AT85" s="395">
        <f t="shared" si="46"/>
        <v>0</v>
      </c>
      <c r="AU85" s="393">
        <f t="shared" si="47"/>
        <v>0</v>
      </c>
      <c r="AV85" s="394">
        <f t="shared" si="48"/>
        <v>0</v>
      </c>
      <c r="AW85" s="747"/>
      <c r="AX85" s="746"/>
      <c r="BB85" s="559"/>
      <c r="BC85" s="536"/>
    </row>
    <row r="86" spans="1:55" s="174" customFormat="1" ht="17.25" customHeight="1">
      <c r="A86" s="354"/>
      <c r="B86" s="769" t="s">
        <v>328</v>
      </c>
      <c r="C86" s="861" t="s">
        <v>243</v>
      </c>
      <c r="D86" s="862"/>
      <c r="E86" s="123"/>
      <c r="F86" s="124"/>
      <c r="G86" s="123"/>
      <c r="H86" s="124"/>
      <c r="I86" s="123"/>
      <c r="J86" s="125"/>
      <c r="K86" s="123"/>
      <c r="L86" s="124"/>
      <c r="M86" s="123"/>
      <c r="N86" s="124"/>
      <c r="O86" s="123"/>
      <c r="P86" s="125"/>
      <c r="Q86" s="123"/>
      <c r="R86" s="124"/>
      <c r="S86" s="123"/>
      <c r="T86" s="124"/>
      <c r="U86" s="123"/>
      <c r="V86" s="125"/>
      <c r="W86" s="123"/>
      <c r="X86" s="124"/>
      <c r="Y86" s="123"/>
      <c r="Z86" s="124"/>
      <c r="AA86" s="123"/>
      <c r="AB86" s="125"/>
      <c r="AC86" s="123"/>
      <c r="AD86" s="124"/>
      <c r="AE86" s="123"/>
      <c r="AF86" s="124"/>
      <c r="AG86" s="123"/>
      <c r="AH86" s="125"/>
      <c r="AI86" s="123"/>
      <c r="AJ86" s="124"/>
      <c r="AK86" s="123"/>
      <c r="AL86" s="124"/>
      <c r="AM86" s="123"/>
      <c r="AN86" s="125"/>
      <c r="AO86" s="123"/>
      <c r="AP86" s="124"/>
      <c r="AQ86" s="403">
        <f t="shared" si="43"/>
        <v>0</v>
      </c>
      <c r="AR86" s="404">
        <f t="shared" si="44"/>
        <v>0</v>
      </c>
      <c r="AS86" s="405">
        <f t="shared" si="45"/>
        <v>0</v>
      </c>
      <c r="AT86" s="404">
        <f t="shared" si="46"/>
        <v>0</v>
      </c>
      <c r="AU86" s="405">
        <f t="shared" si="47"/>
        <v>0</v>
      </c>
      <c r="AV86" s="406">
        <f t="shared" si="48"/>
        <v>0</v>
      </c>
      <c r="AW86" s="747"/>
      <c r="AX86" s="746"/>
      <c r="BA86" s="535"/>
      <c r="BB86" s="559"/>
      <c r="BC86" s="536"/>
    </row>
    <row r="87" spans="1:55" ht="17.25" customHeight="1">
      <c r="A87" s="354"/>
      <c r="B87" s="770"/>
      <c r="C87" s="863"/>
      <c r="D87" s="864"/>
      <c r="E87" s="210"/>
      <c r="F87" s="211"/>
      <c r="G87" s="210"/>
      <c r="H87" s="211"/>
      <c r="I87" s="210"/>
      <c r="J87" s="212"/>
      <c r="K87" s="210"/>
      <c r="L87" s="211"/>
      <c r="M87" s="210"/>
      <c r="N87" s="211"/>
      <c r="O87" s="210"/>
      <c r="P87" s="212"/>
      <c r="Q87" s="210"/>
      <c r="R87" s="211"/>
      <c r="S87" s="210"/>
      <c r="T87" s="211"/>
      <c r="U87" s="210"/>
      <c r="V87" s="212"/>
      <c r="W87" s="210"/>
      <c r="X87" s="211"/>
      <c r="Y87" s="210"/>
      <c r="Z87" s="211"/>
      <c r="AA87" s="210"/>
      <c r="AB87" s="212"/>
      <c r="AC87" s="210"/>
      <c r="AD87" s="211"/>
      <c r="AE87" s="210"/>
      <c r="AF87" s="211"/>
      <c r="AG87" s="210"/>
      <c r="AH87" s="212"/>
      <c r="AI87" s="210"/>
      <c r="AJ87" s="211"/>
      <c r="AK87" s="210"/>
      <c r="AL87" s="211"/>
      <c r="AM87" s="210"/>
      <c r="AN87" s="212"/>
      <c r="AO87" s="210"/>
      <c r="AP87" s="211"/>
      <c r="AQ87" s="411">
        <f t="shared" si="43"/>
        <v>0</v>
      </c>
      <c r="AR87" s="412">
        <f t="shared" si="44"/>
        <v>0</v>
      </c>
      <c r="AS87" s="413">
        <f t="shared" si="45"/>
        <v>0</v>
      </c>
      <c r="AT87" s="412">
        <f t="shared" si="46"/>
        <v>0</v>
      </c>
      <c r="AU87" s="413">
        <f t="shared" si="47"/>
        <v>0</v>
      </c>
      <c r="AV87" s="414">
        <f t="shared" si="48"/>
        <v>0</v>
      </c>
      <c r="AW87" s="747"/>
      <c r="AX87" s="746"/>
      <c r="BB87" s="559"/>
      <c r="BC87" s="536"/>
    </row>
    <row r="88" spans="1:55" s="174" customFormat="1" ht="17.25" customHeight="1">
      <c r="A88" s="354"/>
      <c r="B88" s="832" t="s">
        <v>181</v>
      </c>
      <c r="C88" s="811" t="s">
        <v>329</v>
      </c>
      <c r="D88" s="812"/>
      <c r="E88" s="194">
        <f>E10+E49+F49</f>
        <v>0</v>
      </c>
      <c r="F88" s="199"/>
      <c r="G88" s="196">
        <f t="shared" ref="G88" si="55">G10+G49+H49</f>
        <v>0</v>
      </c>
      <c r="H88" s="195"/>
      <c r="I88" s="198">
        <f t="shared" ref="I88" si="56">I10+I49+J49</f>
        <v>0</v>
      </c>
      <c r="J88" s="199"/>
      <c r="K88" s="194">
        <f>K10+K49+L49</f>
        <v>0</v>
      </c>
      <c r="L88" s="199"/>
      <c r="M88" s="196">
        <f t="shared" ref="M88" si="57">M10+M49+N49</f>
        <v>0</v>
      </c>
      <c r="N88" s="195"/>
      <c r="O88" s="198">
        <f t="shared" ref="O88" si="58">O10+O49+P49</f>
        <v>0</v>
      </c>
      <c r="P88" s="197"/>
      <c r="Q88" s="198">
        <f t="shared" ref="Q88" si="59">Q10+Q49+R49</f>
        <v>0</v>
      </c>
      <c r="R88" s="199"/>
      <c r="S88" s="196">
        <f t="shared" ref="S88" si="60">S10+S49+T49</f>
        <v>0</v>
      </c>
      <c r="T88" s="195"/>
      <c r="U88" s="198">
        <f t="shared" ref="U88" si="61">U10+U49+V49</f>
        <v>0</v>
      </c>
      <c r="V88" s="199"/>
      <c r="W88" s="194">
        <f>W10+W49+X49</f>
        <v>0</v>
      </c>
      <c r="X88" s="199"/>
      <c r="Y88" s="196">
        <f t="shared" ref="Y88" si="62">Y10+Y49+Z49</f>
        <v>0</v>
      </c>
      <c r="Z88" s="195"/>
      <c r="AA88" s="198">
        <f t="shared" ref="AA88" si="63">AA10+AA49+AB49</f>
        <v>0</v>
      </c>
      <c r="AB88" s="197"/>
      <c r="AC88" s="198">
        <f t="shared" ref="AC88" si="64">AC10+AC49+AD49</f>
        <v>0</v>
      </c>
      <c r="AD88" s="199"/>
      <c r="AE88" s="196">
        <f t="shared" ref="AE88" si="65">AE10+AE49+AF49</f>
        <v>0</v>
      </c>
      <c r="AF88" s="195"/>
      <c r="AG88" s="198">
        <f t="shared" ref="AG88" si="66">AG10+AG49+AH49</f>
        <v>0</v>
      </c>
      <c r="AH88" s="199"/>
      <c r="AI88" s="194">
        <f t="shared" ref="AI88" si="67">AI10+AI49+AJ49</f>
        <v>0</v>
      </c>
      <c r="AJ88" s="199"/>
      <c r="AK88" s="196">
        <f t="shared" ref="AK88" si="68">AK10+AK49+AL49</f>
        <v>0</v>
      </c>
      <c r="AL88" s="195"/>
      <c r="AM88" s="198">
        <f t="shared" ref="AM88" si="69">AM10+AM49+AN49</f>
        <v>0</v>
      </c>
      <c r="AN88" s="197"/>
      <c r="AO88" s="198">
        <f>AO10+AO49+AP49</f>
        <v>0</v>
      </c>
      <c r="AP88" s="195"/>
      <c r="AQ88" s="403">
        <f>E88+K88+Q88+W88+AC88+AI88+AO88</f>
        <v>0</v>
      </c>
      <c r="AR88" s="404">
        <f t="shared" si="44"/>
        <v>0</v>
      </c>
      <c r="AS88" s="405">
        <f>G88+M88+S88+Y88+AE88+AK88</f>
        <v>0</v>
      </c>
      <c r="AT88" s="404">
        <f t="shared" si="46"/>
        <v>0</v>
      </c>
      <c r="AU88" s="405">
        <f>I88+O88+U88+AA88+AG88+AM88</f>
        <v>0</v>
      </c>
      <c r="AV88" s="406">
        <f t="shared" si="48"/>
        <v>0</v>
      </c>
      <c r="AW88" s="747"/>
      <c r="AX88" s="746"/>
      <c r="BA88" s="535">
        <f t="shared" ref="BA88:BA90" si="70">AQ88/BB88</f>
        <v>0</v>
      </c>
      <c r="BB88" s="559">
        <f t="shared" si="50"/>
        <v>1.4969600000000001</v>
      </c>
      <c r="BC88" s="536">
        <v>1496960</v>
      </c>
    </row>
    <row r="89" spans="1:55" ht="17.25" customHeight="1">
      <c r="A89" s="354"/>
      <c r="B89" s="848"/>
      <c r="C89" s="813"/>
      <c r="D89" s="814"/>
      <c r="E89" s="133">
        <f t="shared" ref="E89" si="71">E11+E50+F50</f>
        <v>0</v>
      </c>
      <c r="F89" s="129"/>
      <c r="G89" s="581">
        <f t="shared" ref="G89" si="72">G11+G50+H50</f>
        <v>0</v>
      </c>
      <c r="H89" s="122"/>
      <c r="I89" s="120">
        <f t="shared" ref="I89" si="73">I11+I50+J50</f>
        <v>0</v>
      </c>
      <c r="J89" s="129"/>
      <c r="K89" s="133">
        <f>K11+K50+L50</f>
        <v>0</v>
      </c>
      <c r="L89" s="129"/>
      <c r="M89" s="581">
        <f t="shared" ref="M89" si="74">M11+M50+N50</f>
        <v>0</v>
      </c>
      <c r="N89" s="122"/>
      <c r="O89" s="120">
        <f t="shared" ref="O89" si="75">O11+O50+P50</f>
        <v>0</v>
      </c>
      <c r="P89" s="121"/>
      <c r="Q89" s="120">
        <f t="shared" ref="Q89" si="76">Q11+Q50+R50</f>
        <v>0</v>
      </c>
      <c r="R89" s="129"/>
      <c r="S89" s="581">
        <f t="shared" ref="S89" si="77">S11+S50+T50</f>
        <v>0</v>
      </c>
      <c r="T89" s="122"/>
      <c r="U89" s="120">
        <f t="shared" ref="U89" si="78">U11+U50+V50</f>
        <v>0</v>
      </c>
      <c r="V89" s="129"/>
      <c r="W89" s="133">
        <f t="shared" ref="W89" si="79">W11+W50+X50</f>
        <v>0</v>
      </c>
      <c r="X89" s="129"/>
      <c r="Y89" s="581">
        <f t="shared" ref="Y89" si="80">Y11+Y50+Z50</f>
        <v>0</v>
      </c>
      <c r="Z89" s="122"/>
      <c r="AA89" s="120">
        <f t="shared" ref="AA89" si="81">AA11+AA50+AB50</f>
        <v>0</v>
      </c>
      <c r="AB89" s="121"/>
      <c r="AC89" s="120">
        <f t="shared" ref="AC89" si="82">AC11+AC50+AD50</f>
        <v>0</v>
      </c>
      <c r="AD89" s="129"/>
      <c r="AE89" s="581">
        <f t="shared" ref="AE89" si="83">AE11+AE50+AF50</f>
        <v>0</v>
      </c>
      <c r="AF89" s="122"/>
      <c r="AG89" s="120">
        <f t="shared" ref="AG89" si="84">AG11+AG50+AH50</f>
        <v>0</v>
      </c>
      <c r="AH89" s="129"/>
      <c r="AI89" s="133">
        <f t="shared" ref="AI89" si="85">AI11+AI50+AJ50</f>
        <v>0</v>
      </c>
      <c r="AJ89" s="129"/>
      <c r="AK89" s="581">
        <f t="shared" ref="AK89" si="86">AK11+AK50+AL50</f>
        <v>0</v>
      </c>
      <c r="AL89" s="122"/>
      <c r="AM89" s="120">
        <f t="shared" ref="AM89" si="87">AM11+AM50+AN50</f>
        <v>0</v>
      </c>
      <c r="AN89" s="121"/>
      <c r="AO89" s="120"/>
      <c r="AP89" s="122"/>
      <c r="AQ89" s="396">
        <f>E89+K89+Q89+W89+AC89+AI89+AO89</f>
        <v>0</v>
      </c>
      <c r="AR89" s="395">
        <f t="shared" si="44"/>
        <v>0</v>
      </c>
      <c r="AS89" s="393">
        <f>G89+M89+S89+Y89+AE89+AK89</f>
        <v>0</v>
      </c>
      <c r="AT89" s="395">
        <f t="shared" si="46"/>
        <v>0</v>
      </c>
      <c r="AU89" s="393">
        <f t="shared" si="47"/>
        <v>0</v>
      </c>
      <c r="AV89" s="394">
        <f t="shared" si="48"/>
        <v>0</v>
      </c>
      <c r="AW89" s="747"/>
      <c r="AX89" s="746"/>
      <c r="BB89" s="559"/>
      <c r="BC89" s="536"/>
    </row>
    <row r="90" spans="1:55" s="174" customFormat="1" ht="17.25" customHeight="1">
      <c r="A90" s="354"/>
      <c r="B90" s="832" t="s">
        <v>181</v>
      </c>
      <c r="C90" s="811" t="s">
        <v>330</v>
      </c>
      <c r="D90" s="812"/>
      <c r="E90" s="194">
        <f t="shared" ref="E90" si="88">E12+E51+F51</f>
        <v>0</v>
      </c>
      <c r="F90" s="199"/>
      <c r="G90" s="196">
        <f t="shared" ref="G90" si="89">G12+G51+H51</f>
        <v>0</v>
      </c>
      <c r="H90" s="195"/>
      <c r="I90" s="198">
        <f t="shared" ref="I90" si="90">I12+I51+J51</f>
        <v>0</v>
      </c>
      <c r="J90" s="199"/>
      <c r="K90" s="194">
        <f t="shared" ref="K90:K95" si="91">K12+K51+L51</f>
        <v>0</v>
      </c>
      <c r="L90" s="199"/>
      <c r="M90" s="196">
        <f t="shared" ref="M90" si="92">M12+M51+N51</f>
        <v>0</v>
      </c>
      <c r="N90" s="195"/>
      <c r="O90" s="198">
        <f t="shared" ref="O90" si="93">O12+O51+P51</f>
        <v>0</v>
      </c>
      <c r="P90" s="197"/>
      <c r="Q90" s="198">
        <f t="shared" ref="Q90" si="94">Q12+Q51+R51</f>
        <v>0</v>
      </c>
      <c r="R90" s="199"/>
      <c r="S90" s="196">
        <f t="shared" ref="S90" si="95">S12+S51+T51</f>
        <v>0</v>
      </c>
      <c r="T90" s="195"/>
      <c r="U90" s="198">
        <f t="shared" ref="U90" si="96">U12+U51+V51</f>
        <v>0</v>
      </c>
      <c r="V90" s="199"/>
      <c r="W90" s="194">
        <f t="shared" ref="W90" si="97">W12+W51+X51</f>
        <v>0</v>
      </c>
      <c r="X90" s="199"/>
      <c r="Y90" s="196">
        <f t="shared" ref="Y90" si="98">Y12+Y51+Z51</f>
        <v>0</v>
      </c>
      <c r="Z90" s="195"/>
      <c r="AA90" s="198">
        <f t="shared" ref="AA90" si="99">AA12+AA51+AB51</f>
        <v>0</v>
      </c>
      <c r="AB90" s="197"/>
      <c r="AC90" s="198">
        <f t="shared" ref="AC90" si="100">AC12+AC51+AD51</f>
        <v>0</v>
      </c>
      <c r="AD90" s="199"/>
      <c r="AE90" s="196">
        <f t="shared" ref="AE90" si="101">AE12+AE51+AF51</f>
        <v>0</v>
      </c>
      <c r="AF90" s="195"/>
      <c r="AG90" s="198">
        <f t="shared" ref="AG90" si="102">AG12+AG51+AH51</f>
        <v>0</v>
      </c>
      <c r="AH90" s="199"/>
      <c r="AI90" s="194">
        <f t="shared" ref="AI90" si="103">AI12+AI51+AJ51</f>
        <v>0</v>
      </c>
      <c r="AJ90" s="199"/>
      <c r="AK90" s="196">
        <f t="shared" ref="AK90" si="104">AK12+AK51+AL51</f>
        <v>0</v>
      </c>
      <c r="AL90" s="195"/>
      <c r="AM90" s="198">
        <f t="shared" ref="AM90" si="105">AM12+AM51+AN51</f>
        <v>0</v>
      </c>
      <c r="AN90" s="197"/>
      <c r="AO90" s="198">
        <f t="shared" ref="AO90" si="106">AO12+AO51+AP51</f>
        <v>0</v>
      </c>
      <c r="AP90" s="195"/>
      <c r="AQ90" s="403">
        <f t="shared" ref="AQ90:AQ95" si="107">E90+K90+Q90+W90+AC90+AI90+AO90</f>
        <v>0</v>
      </c>
      <c r="AR90" s="404">
        <f t="shared" ref="AR90:AR95" si="108">F90+L90+R90+X90+AD90+AJ90+AP90</f>
        <v>0</v>
      </c>
      <c r="AS90" s="405">
        <f t="shared" ref="AS90:AS95" si="109">G90+M90+S90+Y90+AE90+AK90</f>
        <v>0</v>
      </c>
      <c r="AT90" s="404">
        <f t="shared" ref="AT90:AT95" si="110">H90+N90+T90+Z90+AF90+AL90</f>
        <v>0</v>
      </c>
      <c r="AU90" s="405">
        <f t="shared" si="47"/>
        <v>0</v>
      </c>
      <c r="AV90" s="406">
        <f t="shared" ref="AV90:AV95" si="111">J90+P90+V90+AB90+AH90+AN90</f>
        <v>0</v>
      </c>
      <c r="AW90" s="747"/>
      <c r="AX90" s="746"/>
      <c r="BA90" s="535">
        <f t="shared" si="70"/>
        <v>0</v>
      </c>
      <c r="BB90" s="559">
        <f t="shared" si="50"/>
        <v>2.6939337000000001</v>
      </c>
      <c r="BC90" s="536">
        <v>2693933.7</v>
      </c>
    </row>
    <row r="91" spans="1:55" ht="17.25" customHeight="1">
      <c r="A91" s="354"/>
      <c r="B91" s="848"/>
      <c r="C91" s="813"/>
      <c r="D91" s="814"/>
      <c r="E91" s="133">
        <f t="shared" ref="E91" si="112">E13+E52+F52</f>
        <v>0</v>
      </c>
      <c r="F91" s="129"/>
      <c r="G91" s="581">
        <f t="shared" ref="G91" si="113">G13+G52+H52</f>
        <v>0</v>
      </c>
      <c r="H91" s="122"/>
      <c r="I91" s="120">
        <f t="shared" ref="I91" si="114">I13+I52+J52</f>
        <v>0</v>
      </c>
      <c r="J91" s="129"/>
      <c r="K91" s="133">
        <f t="shared" si="91"/>
        <v>0</v>
      </c>
      <c r="L91" s="129"/>
      <c r="M91" s="581">
        <f t="shared" ref="M91" si="115">M13+M52+N52</f>
        <v>0</v>
      </c>
      <c r="N91" s="122"/>
      <c r="O91" s="120">
        <f t="shared" ref="O91" si="116">O13+O52+P52</f>
        <v>0</v>
      </c>
      <c r="P91" s="121"/>
      <c r="Q91" s="120">
        <f t="shared" ref="Q91" si="117">Q13+Q52+R52</f>
        <v>0</v>
      </c>
      <c r="R91" s="129"/>
      <c r="S91" s="581">
        <f t="shared" ref="S91" si="118">S13+S52+T52</f>
        <v>0</v>
      </c>
      <c r="T91" s="122"/>
      <c r="U91" s="120">
        <f t="shared" ref="U91" si="119">U13+U52+V52</f>
        <v>0</v>
      </c>
      <c r="V91" s="129"/>
      <c r="W91" s="133">
        <f t="shared" ref="W91" si="120">W13+W52+X52</f>
        <v>0</v>
      </c>
      <c r="X91" s="129"/>
      <c r="Y91" s="581">
        <f t="shared" ref="Y91" si="121">Y13+Y52+Z52</f>
        <v>0</v>
      </c>
      <c r="Z91" s="122"/>
      <c r="AA91" s="120">
        <f t="shared" ref="AA91" si="122">AA13+AA52+AB52</f>
        <v>0</v>
      </c>
      <c r="AB91" s="121"/>
      <c r="AC91" s="120">
        <f t="shared" ref="AC91" si="123">AC13+AC52+AD52</f>
        <v>0</v>
      </c>
      <c r="AD91" s="129"/>
      <c r="AE91" s="581">
        <f t="shared" ref="AE91" si="124">AE13+AE52+AF52</f>
        <v>0</v>
      </c>
      <c r="AF91" s="122"/>
      <c r="AG91" s="120">
        <f t="shared" ref="AG91" si="125">AG13+AG52+AH52</f>
        <v>0</v>
      </c>
      <c r="AH91" s="129"/>
      <c r="AI91" s="133">
        <f t="shared" ref="AI91" si="126">AI13+AI52+AJ52</f>
        <v>0</v>
      </c>
      <c r="AJ91" s="129"/>
      <c r="AK91" s="581">
        <f t="shared" ref="AK91" si="127">AK13+AK52+AL52</f>
        <v>0</v>
      </c>
      <c r="AL91" s="122"/>
      <c r="AM91" s="120">
        <f t="shared" ref="AM91" si="128">AM13+AM52+AN52</f>
        <v>0</v>
      </c>
      <c r="AN91" s="121"/>
      <c r="AO91" s="120"/>
      <c r="AP91" s="122"/>
      <c r="AQ91" s="396">
        <f t="shared" si="107"/>
        <v>0</v>
      </c>
      <c r="AR91" s="395">
        <f t="shared" si="108"/>
        <v>0</v>
      </c>
      <c r="AS91" s="393">
        <f t="shared" si="109"/>
        <v>0</v>
      </c>
      <c r="AT91" s="395">
        <f t="shared" si="110"/>
        <v>0</v>
      </c>
      <c r="AU91" s="393">
        <f t="shared" ref="AU91:AU95" si="129">I91+O91+U91+AA91+AG91+AM91</f>
        <v>0</v>
      </c>
      <c r="AV91" s="394">
        <f t="shared" si="111"/>
        <v>0</v>
      </c>
      <c r="AW91" s="747"/>
      <c r="AX91" s="746"/>
      <c r="BB91" s="559"/>
      <c r="BC91" s="536"/>
    </row>
    <row r="92" spans="1:55" ht="17.25" customHeight="1">
      <c r="A92" s="354"/>
      <c r="B92" s="832" t="s">
        <v>181</v>
      </c>
      <c r="C92" s="811" t="s">
        <v>344</v>
      </c>
      <c r="D92" s="812"/>
      <c r="E92" s="194">
        <f t="shared" ref="E92" si="130">E14+E53+F53</f>
        <v>0</v>
      </c>
      <c r="F92" s="199"/>
      <c r="G92" s="196">
        <f t="shared" ref="G92" si="131">G14+G53+H53</f>
        <v>0</v>
      </c>
      <c r="H92" s="195"/>
      <c r="I92" s="198">
        <f t="shared" ref="I92" si="132">I14+I53+J53</f>
        <v>0</v>
      </c>
      <c r="J92" s="199"/>
      <c r="K92" s="194">
        <f t="shared" si="91"/>
        <v>0</v>
      </c>
      <c r="L92" s="199"/>
      <c r="M92" s="196">
        <f t="shared" ref="M92" si="133">M14+M53+N53</f>
        <v>0</v>
      </c>
      <c r="N92" s="195"/>
      <c r="O92" s="198">
        <f t="shared" ref="O92" si="134">O14+O53+P53</f>
        <v>0</v>
      </c>
      <c r="P92" s="197"/>
      <c r="Q92" s="198">
        <f t="shared" ref="Q92" si="135">Q14+Q53+R53</f>
        <v>0</v>
      </c>
      <c r="R92" s="199"/>
      <c r="S92" s="196">
        <f t="shared" ref="S92" si="136">S14+S53+T53</f>
        <v>0</v>
      </c>
      <c r="T92" s="195"/>
      <c r="U92" s="198">
        <f t="shared" ref="U92" si="137">U14+U53+V53</f>
        <v>0</v>
      </c>
      <c r="V92" s="199"/>
      <c r="W92" s="194">
        <f t="shared" ref="W92" si="138">W14+W53+X53</f>
        <v>0</v>
      </c>
      <c r="X92" s="199"/>
      <c r="Y92" s="196">
        <f t="shared" ref="Y92" si="139">Y14+Y53+Z53</f>
        <v>0</v>
      </c>
      <c r="Z92" s="195"/>
      <c r="AA92" s="198">
        <f t="shared" ref="AA92" si="140">AA14+AA53+AB53</f>
        <v>0</v>
      </c>
      <c r="AB92" s="197"/>
      <c r="AC92" s="198">
        <f t="shared" ref="AC92" si="141">AC14+AC53+AD53</f>
        <v>0</v>
      </c>
      <c r="AD92" s="199"/>
      <c r="AE92" s="196">
        <f t="shared" ref="AE92" si="142">AE14+AE53+AF53</f>
        <v>0</v>
      </c>
      <c r="AF92" s="195"/>
      <c r="AG92" s="198">
        <f t="shared" ref="AG92" si="143">AG14+AG53+AH53</f>
        <v>0</v>
      </c>
      <c r="AH92" s="199"/>
      <c r="AI92" s="194">
        <f t="shared" ref="AI92" si="144">AI14+AI53+AJ53</f>
        <v>0</v>
      </c>
      <c r="AJ92" s="199"/>
      <c r="AK92" s="196">
        <f t="shared" ref="AK92" si="145">AK14+AK53+AL53</f>
        <v>0</v>
      </c>
      <c r="AL92" s="195"/>
      <c r="AM92" s="198">
        <f t="shared" ref="AM92" si="146">AM14+AM53+AN53</f>
        <v>0</v>
      </c>
      <c r="AN92" s="197"/>
      <c r="AO92" s="198">
        <f t="shared" ref="AO92" si="147">AO14+AO53+AP53</f>
        <v>0</v>
      </c>
      <c r="AP92" s="195"/>
      <c r="AQ92" s="403">
        <f t="shared" si="107"/>
        <v>0</v>
      </c>
      <c r="AR92" s="404">
        <f t="shared" si="108"/>
        <v>0</v>
      </c>
      <c r="AS92" s="405">
        <f t="shared" si="109"/>
        <v>0</v>
      </c>
      <c r="AT92" s="404">
        <f t="shared" si="110"/>
        <v>0</v>
      </c>
      <c r="AU92" s="405">
        <f t="shared" si="129"/>
        <v>0</v>
      </c>
      <c r="AV92" s="406">
        <f t="shared" si="111"/>
        <v>0</v>
      </c>
      <c r="AW92" s="754"/>
      <c r="AX92" s="746"/>
      <c r="BA92" s="535">
        <f t="shared" ref="BA92" si="148">AQ92/BB92</f>
        <v>0</v>
      </c>
      <c r="BB92" s="559">
        <f t="shared" si="50"/>
        <v>0.71163799999999999</v>
      </c>
      <c r="BC92" s="536">
        <v>711638</v>
      </c>
    </row>
    <row r="93" spans="1:55" ht="17" customHeight="1">
      <c r="A93" s="354"/>
      <c r="B93" s="868"/>
      <c r="C93" s="869"/>
      <c r="D93" s="870"/>
      <c r="E93" s="133">
        <f t="shared" ref="E93" si="149">E15+E54+F54</f>
        <v>0</v>
      </c>
      <c r="F93" s="129"/>
      <c r="G93" s="581">
        <f t="shared" ref="G93" si="150">G15+G54+H54</f>
        <v>0</v>
      </c>
      <c r="H93" s="122"/>
      <c r="I93" s="120">
        <f t="shared" ref="I93" si="151">I15+I54+J54</f>
        <v>0</v>
      </c>
      <c r="J93" s="129"/>
      <c r="K93" s="133">
        <f t="shared" si="91"/>
        <v>0</v>
      </c>
      <c r="L93" s="129"/>
      <c r="M93" s="581">
        <f t="shared" ref="M93" si="152">M15+M54+N54</f>
        <v>0</v>
      </c>
      <c r="N93" s="122"/>
      <c r="O93" s="120">
        <f t="shared" ref="O93" si="153">O15+O54+P54</f>
        <v>0</v>
      </c>
      <c r="P93" s="121"/>
      <c r="Q93" s="120">
        <f t="shared" ref="Q93" si="154">Q15+Q54+R54</f>
        <v>0</v>
      </c>
      <c r="R93" s="129"/>
      <c r="S93" s="581">
        <f t="shared" ref="S93" si="155">S15+S54+T54</f>
        <v>0</v>
      </c>
      <c r="T93" s="122"/>
      <c r="U93" s="120">
        <f t="shared" ref="U93" si="156">U15+U54+V54</f>
        <v>0</v>
      </c>
      <c r="V93" s="129"/>
      <c r="W93" s="133"/>
      <c r="X93" s="129"/>
      <c r="Y93" s="581">
        <f t="shared" ref="Y93" si="157">Y15+Y54+Z54</f>
        <v>0</v>
      </c>
      <c r="Z93" s="122"/>
      <c r="AA93" s="120">
        <f t="shared" ref="AA93" si="158">AA15+AA54+AB54</f>
        <v>0</v>
      </c>
      <c r="AB93" s="121"/>
      <c r="AC93" s="120">
        <f t="shared" ref="AC93" si="159">AC15+AC54+AD54</f>
        <v>0</v>
      </c>
      <c r="AD93" s="129"/>
      <c r="AE93" s="581">
        <f t="shared" ref="AE93" si="160">AE15+AE54+AF54</f>
        <v>0</v>
      </c>
      <c r="AF93" s="122"/>
      <c r="AG93" s="120">
        <f t="shared" ref="AG93" si="161">AG15+AG54+AH54</f>
        <v>0</v>
      </c>
      <c r="AH93" s="129"/>
      <c r="AI93" s="133">
        <f t="shared" ref="AI93" si="162">AI15+AI54+AJ54</f>
        <v>0</v>
      </c>
      <c r="AJ93" s="129"/>
      <c r="AK93" s="581">
        <f t="shared" ref="AK93" si="163">AK15+AK54+AL54</f>
        <v>0</v>
      </c>
      <c r="AL93" s="122"/>
      <c r="AM93" s="120">
        <f t="shared" ref="AM93" si="164">AM15+AM54+AN54</f>
        <v>0</v>
      </c>
      <c r="AN93" s="121"/>
      <c r="AO93" s="120"/>
      <c r="AP93" s="122"/>
      <c r="AQ93" s="396">
        <f t="shared" si="107"/>
        <v>0</v>
      </c>
      <c r="AR93" s="395">
        <f t="shared" si="108"/>
        <v>0</v>
      </c>
      <c r="AS93" s="393">
        <f t="shared" si="109"/>
        <v>0</v>
      </c>
      <c r="AT93" s="395">
        <f t="shared" si="110"/>
        <v>0</v>
      </c>
      <c r="AU93" s="393">
        <f t="shared" si="129"/>
        <v>0</v>
      </c>
      <c r="AV93" s="394">
        <f t="shared" si="111"/>
        <v>0</v>
      </c>
      <c r="AW93" s="764"/>
      <c r="AX93" s="771"/>
      <c r="BB93" s="559"/>
      <c r="BC93" s="536"/>
    </row>
    <row r="94" spans="1:55" ht="17" customHeight="1">
      <c r="A94" s="354"/>
      <c r="B94" s="748" t="s">
        <v>355</v>
      </c>
      <c r="C94" s="750" t="s">
        <v>356</v>
      </c>
      <c r="D94" s="751"/>
      <c r="E94" s="194">
        <f t="shared" ref="E94" si="165">E16+E55+F55</f>
        <v>0</v>
      </c>
      <c r="F94" s="199"/>
      <c r="G94" s="196">
        <f t="shared" ref="G94" si="166">G16+G55+H55</f>
        <v>0</v>
      </c>
      <c r="H94" s="195"/>
      <c r="I94" s="198">
        <f t="shared" ref="I94" si="167">I16+I55+J55</f>
        <v>0</v>
      </c>
      <c r="J94" s="199"/>
      <c r="K94" s="194">
        <f t="shared" si="91"/>
        <v>0</v>
      </c>
      <c r="L94" s="199"/>
      <c r="M94" s="196">
        <f t="shared" ref="M94" si="168">M16+M55+N55</f>
        <v>0</v>
      </c>
      <c r="N94" s="195"/>
      <c r="O94" s="198">
        <f t="shared" ref="O94" si="169">O16+O55+P55</f>
        <v>0</v>
      </c>
      <c r="P94" s="197"/>
      <c r="Q94" s="198">
        <f t="shared" ref="Q94" si="170">Q16+Q55+R55</f>
        <v>0</v>
      </c>
      <c r="R94" s="199"/>
      <c r="S94" s="196">
        <f t="shared" ref="S94" si="171">S16+S55+T55</f>
        <v>0</v>
      </c>
      <c r="T94" s="195"/>
      <c r="U94" s="198">
        <f t="shared" ref="U94" si="172">U16+U55+V55</f>
        <v>0</v>
      </c>
      <c r="V94" s="199"/>
      <c r="W94" s="194">
        <f t="shared" ref="W94" si="173">W16+W55+X55</f>
        <v>0</v>
      </c>
      <c r="X94" s="199"/>
      <c r="Y94" s="196">
        <f t="shared" ref="Y94" si="174">Y16+Y55+Z55</f>
        <v>0</v>
      </c>
      <c r="Z94" s="195"/>
      <c r="AA94" s="198">
        <f t="shared" ref="AA94" si="175">AA16+AA55+AB55</f>
        <v>0</v>
      </c>
      <c r="AB94" s="197"/>
      <c r="AC94" s="198">
        <f t="shared" ref="AC94" si="176">AC16+AC55+AD55</f>
        <v>0</v>
      </c>
      <c r="AD94" s="199"/>
      <c r="AE94" s="196">
        <f t="shared" ref="AE94" si="177">AE16+AE55+AF55</f>
        <v>0</v>
      </c>
      <c r="AF94" s="195"/>
      <c r="AG94" s="198">
        <f t="shared" ref="AG94" si="178">AG16+AG55+AH55</f>
        <v>0</v>
      </c>
      <c r="AH94" s="199"/>
      <c r="AI94" s="194">
        <f t="shared" ref="AI94" si="179">AI16+AI55+AJ55</f>
        <v>0</v>
      </c>
      <c r="AJ94" s="199"/>
      <c r="AK94" s="196">
        <f t="shared" ref="AK94" si="180">AK16+AK55+AL55</f>
        <v>0</v>
      </c>
      <c r="AL94" s="195"/>
      <c r="AM94" s="198">
        <f t="shared" ref="AM94" si="181">AM16+AM55+AN55</f>
        <v>0</v>
      </c>
      <c r="AN94" s="197"/>
      <c r="AO94" s="198">
        <f t="shared" ref="AO94" si="182">AO16+AO55+AP55</f>
        <v>0</v>
      </c>
      <c r="AP94" s="195"/>
      <c r="AQ94" s="403">
        <f t="shared" si="107"/>
        <v>0</v>
      </c>
      <c r="AR94" s="404">
        <f t="shared" si="108"/>
        <v>0</v>
      </c>
      <c r="AS94" s="405">
        <f t="shared" si="109"/>
        <v>0</v>
      </c>
      <c r="AT94" s="404">
        <f t="shared" si="110"/>
        <v>0</v>
      </c>
      <c r="AU94" s="405">
        <f t="shared" si="129"/>
        <v>0</v>
      </c>
      <c r="AV94" s="406">
        <f t="shared" si="111"/>
        <v>0</v>
      </c>
      <c r="AW94" s="754"/>
      <c r="AX94" s="746"/>
      <c r="BA94" s="535">
        <f t="shared" ref="BA94" si="183">AQ94/BB94</f>
        <v>0</v>
      </c>
      <c r="BB94" s="559">
        <f t="shared" ref="BB94" si="184">BC94/10^6</f>
        <v>3.5300000000000002E-3</v>
      </c>
      <c r="BC94" s="536">
        <v>3530</v>
      </c>
    </row>
    <row r="95" spans="1:55" ht="17" customHeight="1" thickBot="1">
      <c r="A95" s="354"/>
      <c r="B95" s="749"/>
      <c r="C95" s="752"/>
      <c r="D95" s="753"/>
      <c r="E95" s="133">
        <f t="shared" ref="E95" si="185">E17+E56+F56</f>
        <v>0</v>
      </c>
      <c r="F95" s="129"/>
      <c r="G95" s="581">
        <f t="shared" ref="G95" si="186">G17+G56+H56</f>
        <v>0</v>
      </c>
      <c r="H95" s="122"/>
      <c r="I95" s="120">
        <f t="shared" ref="I95" si="187">I17+I56+J56</f>
        <v>0</v>
      </c>
      <c r="J95" s="129"/>
      <c r="K95" s="586">
        <f t="shared" si="91"/>
        <v>0</v>
      </c>
      <c r="L95" s="587"/>
      <c r="M95" s="588">
        <f t="shared" ref="M95" si="188">M17+M56+N56</f>
        <v>0</v>
      </c>
      <c r="N95" s="181"/>
      <c r="O95" s="180">
        <f t="shared" ref="O95" si="189">O17+O56+P56</f>
        <v>0</v>
      </c>
      <c r="P95" s="182"/>
      <c r="Q95" s="120">
        <f t="shared" ref="Q95" si="190">Q17+Q56+R56</f>
        <v>0</v>
      </c>
      <c r="R95" s="129"/>
      <c r="S95" s="581">
        <f t="shared" ref="S95" si="191">S17+S56+T56</f>
        <v>0</v>
      </c>
      <c r="T95" s="122"/>
      <c r="U95" s="120">
        <f t="shared" ref="U95" si="192">U17+U56+V56</f>
        <v>0</v>
      </c>
      <c r="V95" s="129"/>
      <c r="W95" s="586">
        <f t="shared" ref="W95" si="193">W17+W56+X56</f>
        <v>0</v>
      </c>
      <c r="X95" s="587"/>
      <c r="Y95" s="588">
        <f t="shared" ref="Y95" si="194">Y17+Y56+Z56</f>
        <v>0</v>
      </c>
      <c r="Z95" s="181"/>
      <c r="AA95" s="180">
        <f t="shared" ref="AA95" si="195">AA17+AA56+AB56</f>
        <v>0</v>
      </c>
      <c r="AB95" s="182"/>
      <c r="AC95" s="120">
        <f t="shared" ref="AC95" si="196">AC17+AC56+AD56</f>
        <v>0</v>
      </c>
      <c r="AD95" s="129"/>
      <c r="AE95" s="581">
        <f t="shared" ref="AE95" si="197">AE17+AE56+AF56</f>
        <v>0</v>
      </c>
      <c r="AF95" s="122"/>
      <c r="AG95" s="120">
        <f t="shared" ref="AG95" si="198">AG17+AG56+AH56</f>
        <v>0</v>
      </c>
      <c r="AH95" s="129"/>
      <c r="AI95" s="586">
        <f t="shared" ref="AI95" si="199">AI17+AI56+AJ56</f>
        <v>0</v>
      </c>
      <c r="AJ95" s="587"/>
      <c r="AK95" s="588">
        <f t="shared" ref="AK95" si="200">AK17+AK56+AL56</f>
        <v>0</v>
      </c>
      <c r="AL95" s="181"/>
      <c r="AM95" s="180">
        <f t="shared" ref="AM95" si="201">AM17+AM56+AN56</f>
        <v>0</v>
      </c>
      <c r="AN95" s="182"/>
      <c r="AO95" s="120"/>
      <c r="AP95" s="122"/>
      <c r="AQ95" s="396">
        <f t="shared" si="107"/>
        <v>0</v>
      </c>
      <c r="AR95" s="395">
        <f t="shared" si="108"/>
        <v>0</v>
      </c>
      <c r="AS95" s="393">
        <f t="shared" si="109"/>
        <v>0</v>
      </c>
      <c r="AT95" s="395">
        <f t="shared" si="110"/>
        <v>0</v>
      </c>
      <c r="AU95" s="393">
        <f t="shared" si="129"/>
        <v>0</v>
      </c>
      <c r="AV95" s="394">
        <f t="shared" si="111"/>
        <v>0</v>
      </c>
      <c r="AW95" s="755"/>
      <c r="AX95" s="756"/>
      <c r="BB95" s="559"/>
      <c r="BC95" s="536"/>
    </row>
    <row r="96" spans="1:55" ht="17.25" customHeight="1" thickTop="1">
      <c r="A96" s="354"/>
      <c r="B96" s="575" t="s">
        <v>176</v>
      </c>
      <c r="C96" s="576"/>
      <c r="D96" s="576"/>
      <c r="E96" s="921">
        <f>E64+E66+E68+E70+E72+E74+E76+E78+E80+E82+E84+E86+E88+E90+E92+E94</f>
        <v>0</v>
      </c>
      <c r="F96" s="925">
        <f>F64+F66+F68+F70+F72+F74+F76+F78+F80+F82+F84+F86+F88+F90+F92+F94</f>
        <v>0</v>
      </c>
      <c r="G96" s="923">
        <f t="shared" ref="G96:L96" si="202">G64+G66+G68+G70+G72+G74+G76+G78+G80+G82+G84+G86+G88+G90+G92+G94</f>
        <v>0</v>
      </c>
      <c r="H96" s="924">
        <f t="shared" si="202"/>
        <v>0</v>
      </c>
      <c r="I96" s="922">
        <f t="shared" si="202"/>
        <v>0</v>
      </c>
      <c r="J96" s="924">
        <f t="shared" si="202"/>
        <v>0</v>
      </c>
      <c r="K96" s="921">
        <f t="shared" si="202"/>
        <v>0</v>
      </c>
      <c r="L96" s="925">
        <f t="shared" si="202"/>
        <v>0</v>
      </c>
      <c r="M96" s="923">
        <f t="shared" ref="M96:AN96" si="203">M64+M66+M68+M70+M72+M74+M76+M78+M80+M82+M84+M86+M88+M90+M92+M94</f>
        <v>0</v>
      </c>
      <c r="N96" s="924">
        <f t="shared" si="203"/>
        <v>0</v>
      </c>
      <c r="O96" s="922">
        <f t="shared" si="203"/>
        <v>0</v>
      </c>
      <c r="P96" s="924">
        <f t="shared" si="203"/>
        <v>0</v>
      </c>
      <c r="Q96" s="921">
        <f t="shared" si="203"/>
        <v>0</v>
      </c>
      <c r="R96" s="925">
        <f t="shared" si="203"/>
        <v>0</v>
      </c>
      <c r="S96" s="923">
        <f t="shared" si="203"/>
        <v>0</v>
      </c>
      <c r="T96" s="924">
        <f t="shared" si="203"/>
        <v>0</v>
      </c>
      <c r="U96" s="922">
        <f t="shared" si="203"/>
        <v>0</v>
      </c>
      <c r="V96" s="924">
        <f t="shared" si="203"/>
        <v>0</v>
      </c>
      <c r="W96" s="921">
        <f t="shared" si="203"/>
        <v>6</v>
      </c>
      <c r="X96" s="925">
        <f t="shared" si="203"/>
        <v>0</v>
      </c>
      <c r="Y96" s="923">
        <f t="shared" si="203"/>
        <v>1</v>
      </c>
      <c r="Z96" s="924">
        <f t="shared" si="203"/>
        <v>0</v>
      </c>
      <c r="AA96" s="922">
        <f t="shared" si="203"/>
        <v>4</v>
      </c>
      <c r="AB96" s="924">
        <f t="shared" si="203"/>
        <v>0</v>
      </c>
      <c r="AC96" s="921">
        <f t="shared" si="203"/>
        <v>0</v>
      </c>
      <c r="AD96" s="925">
        <f t="shared" si="203"/>
        <v>1</v>
      </c>
      <c r="AE96" s="923">
        <f t="shared" si="203"/>
        <v>0</v>
      </c>
      <c r="AF96" s="924">
        <f t="shared" si="203"/>
        <v>0</v>
      </c>
      <c r="AG96" s="922">
        <f t="shared" si="203"/>
        <v>0</v>
      </c>
      <c r="AH96" s="924">
        <f t="shared" si="203"/>
        <v>1</v>
      </c>
      <c r="AI96" s="921">
        <f t="shared" si="203"/>
        <v>2</v>
      </c>
      <c r="AJ96" s="925">
        <f t="shared" si="203"/>
        <v>1</v>
      </c>
      <c r="AK96" s="923">
        <f t="shared" si="203"/>
        <v>1</v>
      </c>
      <c r="AL96" s="924">
        <f t="shared" si="203"/>
        <v>1</v>
      </c>
      <c r="AM96" s="922">
        <f t="shared" si="203"/>
        <v>1</v>
      </c>
      <c r="AN96" s="924">
        <f t="shared" si="203"/>
        <v>0</v>
      </c>
      <c r="AO96" s="312">
        <f>AO64+AO66+AO68+AO70+AO72+AO74+AO76+AO78+AO80+AO82+AO84+AO86+AO88+AO90+AO92+AO94</f>
        <v>0</v>
      </c>
      <c r="AP96" s="371">
        <f>AP64+AP66+AP68+AP70+AP72+AP74+AP76+AP78+AP80+AP82+AP84+AP86+AP88+AP90+AP92+AP94</f>
        <v>0</v>
      </c>
      <c r="AQ96" s="419">
        <f>AQ64+AQ66+AQ68+AQ70+AQ72+AQ74+AQ76+AQ78+AQ80+AQ82+AQ84+AQ86+AQ88+AQ90+AQ92+AQ94</f>
        <v>8</v>
      </c>
      <c r="AR96" s="421">
        <f>AR64+AR66+AR68+AR70+AR72+AR74+AR76+AR78+AR80+AR82+AR84+AR86+AR88+AR90+AR92+AR94</f>
        <v>2</v>
      </c>
      <c r="AS96" s="423">
        <f t="shared" ref="AS96:AV96" si="204">AS64+AS66+AS68+AS70+AS72+AS74+AS76+AS78+AS80+AS82+AS84+AS86+AS88+AS90+AS92+AS94</f>
        <v>2</v>
      </c>
      <c r="AT96" s="424">
        <f t="shared" si="204"/>
        <v>1</v>
      </c>
      <c r="AU96" s="422">
        <f t="shared" si="204"/>
        <v>5</v>
      </c>
      <c r="AV96" s="421">
        <f t="shared" si="204"/>
        <v>1</v>
      </c>
      <c r="AW96" s="767">
        <v>0.79</v>
      </c>
      <c r="AX96" s="765">
        <v>12.59</v>
      </c>
      <c r="BA96" s="535">
        <f t="shared" ref="BA96" si="205">(AQ96-AR96)/BB96</f>
        <v>0.47653171828474128</v>
      </c>
      <c r="BB96" s="559">
        <f>BC96/10^6</f>
        <v>12.590977199999999</v>
      </c>
      <c r="BC96" s="536">
        <f>BC64+BC66+BC68+BC70+BC72+BC74+BC76+BC78+BC80+BC82+BC84+BC86+BC88+BC90+BC92+BC94</f>
        <v>12590977.199999999</v>
      </c>
    </row>
    <row r="97" spans="1:55" ht="17.25" customHeight="1" thickBot="1">
      <c r="A97" s="362"/>
      <c r="B97" s="577"/>
      <c r="C97" s="577"/>
      <c r="D97" s="577"/>
      <c r="E97" s="344">
        <f>E65+E67+E69+E71+E73+E75+E77+E79+E81+E83+E85+E87+E89+E91+E93+E95</f>
        <v>0</v>
      </c>
      <c r="F97" s="342">
        <f>F65+F67+F69+F71+F73+F75+F77+F79+F81+F83+F85+F87+F89+F91+F93+F95</f>
        <v>0</v>
      </c>
      <c r="G97" s="343">
        <f t="shared" ref="G97:L97" si="206">G65+G67+G69+G71+G73+G75+G77+G79+G81+G83+G85+G87+G89+G91+G93+G95</f>
        <v>0</v>
      </c>
      <c r="H97" s="345">
        <f t="shared" si="206"/>
        <v>0</v>
      </c>
      <c r="I97" s="346">
        <f t="shared" si="206"/>
        <v>0</v>
      </c>
      <c r="J97" s="345">
        <f t="shared" si="206"/>
        <v>0</v>
      </c>
      <c r="K97" s="344">
        <f t="shared" si="206"/>
        <v>0</v>
      </c>
      <c r="L97" s="342">
        <f t="shared" si="206"/>
        <v>0</v>
      </c>
      <c r="M97" s="343">
        <f t="shared" ref="M97:AN97" si="207">M65+M67+M69+M71+M73+M75+M77+M79+M81+M83+M85+M87+M89+M91+M93+M95</f>
        <v>0</v>
      </c>
      <c r="N97" s="345">
        <f t="shared" si="207"/>
        <v>0</v>
      </c>
      <c r="O97" s="346">
        <f t="shared" si="207"/>
        <v>0</v>
      </c>
      <c r="P97" s="345">
        <f t="shared" si="207"/>
        <v>0</v>
      </c>
      <c r="Q97" s="344">
        <f t="shared" si="207"/>
        <v>0</v>
      </c>
      <c r="R97" s="342">
        <f t="shared" si="207"/>
        <v>0</v>
      </c>
      <c r="S97" s="343">
        <f t="shared" si="207"/>
        <v>0</v>
      </c>
      <c r="T97" s="345">
        <f t="shared" si="207"/>
        <v>0</v>
      </c>
      <c r="U97" s="346">
        <f t="shared" si="207"/>
        <v>0</v>
      </c>
      <c r="V97" s="345">
        <f t="shared" si="207"/>
        <v>0</v>
      </c>
      <c r="W97" s="344">
        <f t="shared" si="207"/>
        <v>0</v>
      </c>
      <c r="X97" s="342">
        <f t="shared" si="207"/>
        <v>0</v>
      </c>
      <c r="Y97" s="343">
        <f t="shared" si="207"/>
        <v>0</v>
      </c>
      <c r="Z97" s="345">
        <f t="shared" si="207"/>
        <v>0</v>
      </c>
      <c r="AA97" s="346">
        <f t="shared" si="207"/>
        <v>0</v>
      </c>
      <c r="AB97" s="345">
        <f t="shared" si="207"/>
        <v>0</v>
      </c>
      <c r="AC97" s="344">
        <f t="shared" si="207"/>
        <v>0</v>
      </c>
      <c r="AD97" s="342">
        <f t="shared" si="207"/>
        <v>0</v>
      </c>
      <c r="AE97" s="343">
        <f t="shared" si="207"/>
        <v>0</v>
      </c>
      <c r="AF97" s="345">
        <f t="shared" si="207"/>
        <v>0</v>
      </c>
      <c r="AG97" s="346">
        <f t="shared" si="207"/>
        <v>0</v>
      </c>
      <c r="AH97" s="345">
        <f t="shared" si="207"/>
        <v>0</v>
      </c>
      <c r="AI97" s="344">
        <f t="shared" si="207"/>
        <v>0</v>
      </c>
      <c r="AJ97" s="342">
        <f t="shared" si="207"/>
        <v>0</v>
      </c>
      <c r="AK97" s="343">
        <f t="shared" si="207"/>
        <v>0</v>
      </c>
      <c r="AL97" s="345">
        <f t="shared" si="207"/>
        <v>0</v>
      </c>
      <c r="AM97" s="346">
        <f t="shared" si="207"/>
        <v>0</v>
      </c>
      <c r="AN97" s="345">
        <f t="shared" si="207"/>
        <v>0</v>
      </c>
      <c r="AO97" s="344">
        <f>AO65+AO67+AO69+AO71+AO73+AO75+AO77+AO79+AO81+AO83+AO85+AO87+AO89+AO91+AO93+AO95</f>
        <v>0</v>
      </c>
      <c r="AP97" s="384">
        <f>AP65+AP67+AP69+AP71+AP73+AP75+AP77+AP79+AP81+AP83+AP85+AP87+AP89+AP91+AP93+AP95</f>
        <v>0</v>
      </c>
      <c r="AQ97" s="541">
        <f>AQ65+AQ67+AQ69+AQ71+AQ73+AQ75+AQ77+AQ79+AQ81+AQ83+AQ85+AQ87+AQ89+AQ91+AQ93+AQ95</f>
        <v>0</v>
      </c>
      <c r="AR97" s="542">
        <f>AR65+AR67+AR69+AR71+AR73+AR75+AR77+AR79+AR81+AR83+AR85+AR87+AR89+AR91+AR93+AR95</f>
        <v>0</v>
      </c>
      <c r="AS97" s="543">
        <f t="shared" ref="AS97:AV97" si="208">AS65+AS67+AS69+AS71+AS73+AS75+AS77+AS79+AS81+AS83+AS85+AS87+AS89+AS91+AS93+AS95</f>
        <v>0</v>
      </c>
      <c r="AT97" s="544">
        <f t="shared" si="208"/>
        <v>0</v>
      </c>
      <c r="AU97" s="545">
        <f t="shared" si="208"/>
        <v>0</v>
      </c>
      <c r="AV97" s="542">
        <f t="shared" si="208"/>
        <v>0</v>
      </c>
      <c r="AW97" s="768"/>
      <c r="AX97" s="766"/>
      <c r="BA97" s="535">
        <f t="shared" ref="BA97" si="209">AR96/BB97</f>
        <v>1.3631325932023168</v>
      </c>
      <c r="BB97" s="559">
        <f>BC97/10^6</f>
        <v>1.4672087</v>
      </c>
      <c r="BC97" s="536">
        <f>BC65+BC67+BC69+BC71+BC73+BC75+BC77+BC79+BC81+BC83+BC85+BC87+BC89+BC91+BC93</f>
        <v>1467208.7</v>
      </c>
    </row>
    <row r="98" spans="1:55" ht="17.25" customHeight="1" thickTop="1">
      <c r="A98" s="172" t="s">
        <v>197</v>
      </c>
      <c r="B98" s="840" t="s">
        <v>307</v>
      </c>
      <c r="C98" s="822" t="s">
        <v>48</v>
      </c>
      <c r="D98" s="807"/>
      <c r="E98" s="589"/>
      <c r="F98" s="590"/>
      <c r="G98" s="591"/>
      <c r="H98" s="592"/>
      <c r="I98" s="593"/>
      <c r="J98" s="594"/>
      <c r="K98" s="198"/>
      <c r="L98" s="199"/>
      <c r="M98" s="196"/>
      <c r="N98" s="195"/>
      <c r="O98" s="198"/>
      <c r="P98" s="199"/>
      <c r="Q98" s="589"/>
      <c r="R98" s="590"/>
      <c r="S98" s="591"/>
      <c r="T98" s="592"/>
      <c r="U98" s="593"/>
      <c r="V98" s="594"/>
      <c r="W98" s="198">
        <v>20</v>
      </c>
      <c r="X98" s="199"/>
      <c r="Y98" s="196">
        <v>11</v>
      </c>
      <c r="Z98" s="195"/>
      <c r="AA98" s="198">
        <v>5</v>
      </c>
      <c r="AB98" s="199"/>
      <c r="AC98" s="589"/>
      <c r="AD98" s="590"/>
      <c r="AE98" s="591"/>
      <c r="AF98" s="592"/>
      <c r="AG98" s="593"/>
      <c r="AH98" s="594"/>
      <c r="AI98" s="198">
        <v>31</v>
      </c>
      <c r="AJ98" s="199"/>
      <c r="AK98" s="196">
        <v>16</v>
      </c>
      <c r="AL98" s="195"/>
      <c r="AM98" s="198">
        <v>15</v>
      </c>
      <c r="AN98" s="199"/>
      <c r="AO98" s="589"/>
      <c r="AP98" s="594"/>
      <c r="AQ98" s="403">
        <f t="shared" ref="AQ98:AQ99" si="210">E98+K98+Q98+W98+AC98+AI98+AO98</f>
        <v>51</v>
      </c>
      <c r="AR98" s="404">
        <f t="shared" ref="AR98:AR99" si="211">F98+L98+R98+X98+AD98+AJ98+AP98</f>
        <v>0</v>
      </c>
      <c r="AS98" s="405">
        <f t="shared" ref="AS98:AS99" si="212">G98+M98+S98+Y98+AE98+AK98</f>
        <v>27</v>
      </c>
      <c r="AT98" s="404">
        <f t="shared" ref="AT98:AT99" si="213">H98+N98+T98+Z98+AF98+AL98</f>
        <v>0</v>
      </c>
      <c r="AU98" s="405">
        <f t="shared" ref="AU98:AU99" si="214">I98+O98+U98+AA98+AG98+AM98</f>
        <v>20</v>
      </c>
      <c r="AV98" s="406">
        <f t="shared" ref="AV98:AV99" si="215">J98+P98+V98+AB98+AH98+AN98</f>
        <v>0</v>
      </c>
      <c r="AW98" s="784">
        <v>1.34</v>
      </c>
      <c r="AX98" s="745"/>
      <c r="BA98" s="535">
        <f t="shared" ref="BA98:BA106" si="216">AQ98/BB98</f>
        <v>1.338161093200787</v>
      </c>
      <c r="BB98" s="559">
        <f t="shared" ref="BB98:BB160" si="217">BC98/10^6</f>
        <v>38.112003299999998</v>
      </c>
      <c r="BC98" s="536">
        <v>38112003.299999997</v>
      </c>
    </row>
    <row r="99" spans="1:55" ht="17.25" customHeight="1">
      <c r="A99" s="172"/>
      <c r="B99" s="770"/>
      <c r="C99" s="790"/>
      <c r="D99" s="791"/>
      <c r="E99" s="133"/>
      <c r="F99" s="129"/>
      <c r="G99" s="581"/>
      <c r="H99" s="122"/>
      <c r="I99" s="120"/>
      <c r="J99" s="121"/>
      <c r="K99" s="120"/>
      <c r="L99" s="129"/>
      <c r="M99" s="581"/>
      <c r="N99" s="122"/>
      <c r="O99" s="120"/>
      <c r="P99" s="129"/>
      <c r="Q99" s="133"/>
      <c r="R99" s="129"/>
      <c r="S99" s="581"/>
      <c r="T99" s="122"/>
      <c r="U99" s="120"/>
      <c r="V99" s="121"/>
      <c r="W99" s="120"/>
      <c r="X99" s="129"/>
      <c r="Y99" s="581"/>
      <c r="Z99" s="122"/>
      <c r="AA99" s="120"/>
      <c r="AB99" s="129"/>
      <c r="AC99" s="133"/>
      <c r="AD99" s="129"/>
      <c r="AE99" s="581"/>
      <c r="AF99" s="122"/>
      <c r="AG99" s="120"/>
      <c r="AH99" s="121"/>
      <c r="AI99" s="120"/>
      <c r="AJ99" s="129"/>
      <c r="AK99" s="581"/>
      <c r="AL99" s="122"/>
      <c r="AM99" s="120"/>
      <c r="AN99" s="129"/>
      <c r="AO99" s="133"/>
      <c r="AP99" s="121"/>
      <c r="AQ99" s="396">
        <f t="shared" si="210"/>
        <v>0</v>
      </c>
      <c r="AR99" s="395">
        <f t="shared" si="211"/>
        <v>0</v>
      </c>
      <c r="AS99" s="393">
        <f t="shared" si="212"/>
        <v>0</v>
      </c>
      <c r="AT99" s="395">
        <f t="shared" si="213"/>
        <v>0</v>
      </c>
      <c r="AU99" s="393">
        <f t="shared" si="214"/>
        <v>0</v>
      </c>
      <c r="AV99" s="394">
        <f t="shared" si="215"/>
        <v>0</v>
      </c>
      <c r="AW99" s="747"/>
      <c r="AX99" s="746"/>
      <c r="BB99" s="559"/>
      <c r="BC99" s="536"/>
    </row>
    <row r="100" spans="1:55" ht="17.25" customHeight="1">
      <c r="A100" s="172"/>
      <c r="B100" s="769" t="s">
        <v>182</v>
      </c>
      <c r="C100" s="759" t="s">
        <v>49</v>
      </c>
      <c r="D100" s="760"/>
      <c r="E100" s="194"/>
      <c r="F100" s="199"/>
      <c r="G100" s="196"/>
      <c r="H100" s="195"/>
      <c r="I100" s="198"/>
      <c r="J100" s="197"/>
      <c r="K100" s="198"/>
      <c r="L100" s="199"/>
      <c r="M100" s="196"/>
      <c r="N100" s="195"/>
      <c r="O100" s="198"/>
      <c r="P100" s="199"/>
      <c r="Q100" s="194"/>
      <c r="R100" s="199"/>
      <c r="S100" s="196"/>
      <c r="T100" s="195"/>
      <c r="U100" s="198"/>
      <c r="V100" s="197"/>
      <c r="W100" s="198">
        <v>11</v>
      </c>
      <c r="X100" s="199"/>
      <c r="Y100" s="196">
        <v>2</v>
      </c>
      <c r="Z100" s="195"/>
      <c r="AA100" s="198">
        <v>3</v>
      </c>
      <c r="AB100" s="199"/>
      <c r="AC100" s="194"/>
      <c r="AD100" s="199"/>
      <c r="AE100" s="196"/>
      <c r="AF100" s="195"/>
      <c r="AG100" s="198"/>
      <c r="AH100" s="197"/>
      <c r="AI100" s="198">
        <v>9</v>
      </c>
      <c r="AJ100" s="199"/>
      <c r="AK100" s="196">
        <v>1</v>
      </c>
      <c r="AL100" s="195"/>
      <c r="AM100" s="198">
        <v>8</v>
      </c>
      <c r="AN100" s="199"/>
      <c r="AO100" s="194"/>
      <c r="AP100" s="197"/>
      <c r="AQ100" s="403">
        <f t="shared" ref="AQ100:AQ107" si="218">E100+K100+Q100+W100+AC100+AI100+AO100</f>
        <v>20</v>
      </c>
      <c r="AR100" s="404">
        <f t="shared" ref="AR100:AR107" si="219">F100+L100+R100+X100+AD100+AJ100+AP100</f>
        <v>0</v>
      </c>
      <c r="AS100" s="405">
        <f t="shared" ref="AS100:AS107" si="220">G100+M100+S100+Y100+AE100+AK100</f>
        <v>3</v>
      </c>
      <c r="AT100" s="404">
        <f t="shared" ref="AT100:AT107" si="221">H100+N100+T100+Z100+AF100+AL100</f>
        <v>0</v>
      </c>
      <c r="AU100" s="405">
        <f t="shared" ref="AU100:AU107" si="222">I100+O100+U100+AA100+AG100+AM100</f>
        <v>11</v>
      </c>
      <c r="AV100" s="406">
        <f t="shared" ref="AV100:AV107" si="223">J100+P100+V100+AB100+AH100+AN100</f>
        <v>0</v>
      </c>
      <c r="AW100" s="747">
        <v>0.98</v>
      </c>
      <c r="AX100" s="746"/>
      <c r="BA100" s="535">
        <f t="shared" si="216"/>
        <v>0.98086978755924881</v>
      </c>
      <c r="BB100" s="559">
        <f t="shared" si="217"/>
        <v>20.390066300000001</v>
      </c>
      <c r="BC100" s="536">
        <v>20390066.300000001</v>
      </c>
    </row>
    <row r="101" spans="1:55" ht="17.25" customHeight="1">
      <c r="A101" s="172"/>
      <c r="B101" s="770"/>
      <c r="C101" s="790"/>
      <c r="D101" s="791"/>
      <c r="E101" s="133"/>
      <c r="F101" s="129"/>
      <c r="G101" s="581"/>
      <c r="H101" s="122"/>
      <c r="I101" s="120"/>
      <c r="J101" s="121"/>
      <c r="K101" s="120"/>
      <c r="L101" s="129"/>
      <c r="M101" s="581"/>
      <c r="N101" s="122"/>
      <c r="O101" s="120"/>
      <c r="P101" s="129"/>
      <c r="Q101" s="133"/>
      <c r="R101" s="129"/>
      <c r="S101" s="581"/>
      <c r="T101" s="122"/>
      <c r="U101" s="120"/>
      <c r="V101" s="121"/>
      <c r="W101" s="120"/>
      <c r="X101" s="129"/>
      <c r="Y101" s="581"/>
      <c r="Z101" s="122"/>
      <c r="AA101" s="120"/>
      <c r="AB101" s="129"/>
      <c r="AC101" s="133"/>
      <c r="AD101" s="129"/>
      <c r="AE101" s="581"/>
      <c r="AF101" s="122"/>
      <c r="AG101" s="120"/>
      <c r="AH101" s="121"/>
      <c r="AI101" s="120"/>
      <c r="AJ101" s="129"/>
      <c r="AK101" s="581"/>
      <c r="AL101" s="122"/>
      <c r="AM101" s="120"/>
      <c r="AN101" s="129"/>
      <c r="AO101" s="133"/>
      <c r="AP101" s="121"/>
      <c r="AQ101" s="396">
        <f t="shared" si="218"/>
        <v>0</v>
      </c>
      <c r="AR101" s="395">
        <f t="shared" si="219"/>
        <v>0</v>
      </c>
      <c r="AS101" s="393">
        <f t="shared" si="220"/>
        <v>0</v>
      </c>
      <c r="AT101" s="395">
        <f t="shared" si="221"/>
        <v>0</v>
      </c>
      <c r="AU101" s="393">
        <f t="shared" si="222"/>
        <v>0</v>
      </c>
      <c r="AV101" s="394">
        <f t="shared" si="223"/>
        <v>0</v>
      </c>
      <c r="AW101" s="747"/>
      <c r="AX101" s="746"/>
      <c r="BB101" s="559"/>
      <c r="BC101" s="536"/>
    </row>
    <row r="102" spans="1:55" ht="17.25" customHeight="1">
      <c r="A102" s="172"/>
      <c r="B102" s="769" t="s">
        <v>182</v>
      </c>
      <c r="C102" s="759" t="s">
        <v>50</v>
      </c>
      <c r="D102" s="760"/>
      <c r="E102" s="194"/>
      <c r="F102" s="199"/>
      <c r="G102" s="196"/>
      <c r="H102" s="195"/>
      <c r="I102" s="198"/>
      <c r="J102" s="197"/>
      <c r="K102" s="198"/>
      <c r="L102" s="199"/>
      <c r="M102" s="196"/>
      <c r="N102" s="195"/>
      <c r="O102" s="198"/>
      <c r="P102" s="199"/>
      <c r="Q102" s="194"/>
      <c r="R102" s="199"/>
      <c r="S102" s="196"/>
      <c r="T102" s="195"/>
      <c r="U102" s="198"/>
      <c r="V102" s="197"/>
      <c r="W102" s="198"/>
      <c r="X102" s="199"/>
      <c r="Y102" s="196"/>
      <c r="Z102" s="195"/>
      <c r="AA102" s="198"/>
      <c r="AB102" s="199"/>
      <c r="AC102" s="194"/>
      <c r="AD102" s="199"/>
      <c r="AE102" s="196"/>
      <c r="AF102" s="195"/>
      <c r="AG102" s="198"/>
      <c r="AH102" s="197"/>
      <c r="AI102" s="198">
        <v>2</v>
      </c>
      <c r="AJ102" s="199"/>
      <c r="AK102" s="196">
        <v>1</v>
      </c>
      <c r="AL102" s="195"/>
      <c r="AM102" s="198">
        <v>1</v>
      </c>
      <c r="AN102" s="199"/>
      <c r="AO102" s="194"/>
      <c r="AP102" s="197"/>
      <c r="AQ102" s="403">
        <f t="shared" si="218"/>
        <v>2</v>
      </c>
      <c r="AR102" s="404">
        <f t="shared" si="219"/>
        <v>0</v>
      </c>
      <c r="AS102" s="405">
        <f t="shared" si="220"/>
        <v>1</v>
      </c>
      <c r="AT102" s="404">
        <f t="shared" si="221"/>
        <v>0</v>
      </c>
      <c r="AU102" s="405">
        <f t="shared" si="222"/>
        <v>1</v>
      </c>
      <c r="AV102" s="406">
        <f t="shared" si="223"/>
        <v>0</v>
      </c>
      <c r="AW102" s="747">
        <v>0.14000000000000001</v>
      </c>
      <c r="AX102" s="746"/>
      <c r="BA102" s="535">
        <f t="shared" si="216"/>
        <v>0.14067915125201244</v>
      </c>
      <c r="BB102" s="559">
        <f t="shared" si="217"/>
        <v>14.216747699999999</v>
      </c>
      <c r="BC102" s="536">
        <v>14216747.699999999</v>
      </c>
    </row>
    <row r="103" spans="1:55" ht="17.25" customHeight="1">
      <c r="A103" s="172"/>
      <c r="B103" s="770"/>
      <c r="C103" s="790"/>
      <c r="D103" s="791"/>
      <c r="E103" s="133"/>
      <c r="F103" s="129"/>
      <c r="G103" s="581"/>
      <c r="H103" s="122"/>
      <c r="I103" s="120"/>
      <c r="J103" s="121"/>
      <c r="K103" s="120"/>
      <c r="L103" s="129"/>
      <c r="M103" s="581"/>
      <c r="N103" s="122"/>
      <c r="O103" s="120"/>
      <c r="P103" s="129"/>
      <c r="Q103" s="133"/>
      <c r="R103" s="129"/>
      <c r="S103" s="581"/>
      <c r="T103" s="122"/>
      <c r="U103" s="120"/>
      <c r="V103" s="121"/>
      <c r="W103" s="120"/>
      <c r="X103" s="129"/>
      <c r="Y103" s="581"/>
      <c r="Z103" s="122"/>
      <c r="AA103" s="120"/>
      <c r="AB103" s="129"/>
      <c r="AC103" s="133"/>
      <c r="AD103" s="129"/>
      <c r="AE103" s="581"/>
      <c r="AF103" s="122"/>
      <c r="AG103" s="120"/>
      <c r="AH103" s="121"/>
      <c r="AI103" s="120"/>
      <c r="AJ103" s="129"/>
      <c r="AK103" s="581"/>
      <c r="AL103" s="122"/>
      <c r="AM103" s="120"/>
      <c r="AN103" s="129"/>
      <c r="AO103" s="133"/>
      <c r="AP103" s="121"/>
      <c r="AQ103" s="396">
        <f t="shared" si="218"/>
        <v>0</v>
      </c>
      <c r="AR103" s="395">
        <f t="shared" si="219"/>
        <v>0</v>
      </c>
      <c r="AS103" s="393">
        <f t="shared" si="220"/>
        <v>0</v>
      </c>
      <c r="AT103" s="395">
        <f t="shared" si="221"/>
        <v>0</v>
      </c>
      <c r="AU103" s="393">
        <f t="shared" si="222"/>
        <v>0</v>
      </c>
      <c r="AV103" s="394">
        <f t="shared" si="223"/>
        <v>0</v>
      </c>
      <c r="AW103" s="747"/>
      <c r="AX103" s="746"/>
      <c r="BB103" s="559"/>
      <c r="BC103" s="536"/>
    </row>
    <row r="104" spans="1:55" ht="17.25" customHeight="1">
      <c r="A104" s="172"/>
      <c r="B104" s="769" t="s">
        <v>182</v>
      </c>
      <c r="C104" s="759" t="s">
        <v>51</v>
      </c>
      <c r="D104" s="760"/>
      <c r="E104" s="194"/>
      <c r="F104" s="199"/>
      <c r="G104" s="196"/>
      <c r="H104" s="195"/>
      <c r="I104" s="198"/>
      <c r="J104" s="197"/>
      <c r="K104" s="198"/>
      <c r="L104" s="199"/>
      <c r="M104" s="196"/>
      <c r="N104" s="195"/>
      <c r="O104" s="198"/>
      <c r="P104" s="199"/>
      <c r="Q104" s="194"/>
      <c r="R104" s="199"/>
      <c r="S104" s="196"/>
      <c r="T104" s="195"/>
      <c r="U104" s="198"/>
      <c r="V104" s="197"/>
      <c r="W104" s="198">
        <v>1</v>
      </c>
      <c r="X104" s="199"/>
      <c r="Y104" s="196">
        <v>2</v>
      </c>
      <c r="Z104" s="195"/>
      <c r="AA104" s="198"/>
      <c r="AB104" s="199"/>
      <c r="AC104" s="194"/>
      <c r="AD104" s="199"/>
      <c r="AE104" s="196"/>
      <c r="AF104" s="195"/>
      <c r="AG104" s="198"/>
      <c r="AH104" s="197"/>
      <c r="AI104" s="198">
        <v>1</v>
      </c>
      <c r="AJ104" s="199"/>
      <c r="AK104" s="196">
        <v>1</v>
      </c>
      <c r="AL104" s="195"/>
      <c r="AM104" s="198"/>
      <c r="AN104" s="199"/>
      <c r="AO104" s="194"/>
      <c r="AP104" s="197"/>
      <c r="AQ104" s="403">
        <f t="shared" si="218"/>
        <v>2</v>
      </c>
      <c r="AR104" s="404">
        <f t="shared" si="219"/>
        <v>0</v>
      </c>
      <c r="AS104" s="405">
        <f t="shared" si="220"/>
        <v>3</v>
      </c>
      <c r="AT104" s="404">
        <f t="shared" si="221"/>
        <v>0</v>
      </c>
      <c r="AU104" s="405">
        <f t="shared" si="222"/>
        <v>0</v>
      </c>
      <c r="AV104" s="406">
        <f t="shared" si="223"/>
        <v>0</v>
      </c>
      <c r="AW104" s="747">
        <v>0.13</v>
      </c>
      <c r="AX104" s="746"/>
      <c r="BA104" s="535">
        <f t="shared" si="216"/>
        <v>0.13494599282563677</v>
      </c>
      <c r="BB104" s="559">
        <f t="shared" si="217"/>
        <v>14.8207439</v>
      </c>
      <c r="BC104" s="536">
        <v>14820743.9</v>
      </c>
    </row>
    <row r="105" spans="1:55" ht="17.25" customHeight="1">
      <c r="A105" s="172"/>
      <c r="B105" s="770"/>
      <c r="C105" s="790"/>
      <c r="D105" s="791"/>
      <c r="E105" s="133"/>
      <c r="F105" s="129"/>
      <c r="G105" s="581"/>
      <c r="H105" s="122"/>
      <c r="I105" s="120"/>
      <c r="J105" s="121"/>
      <c r="K105" s="120"/>
      <c r="L105" s="129"/>
      <c r="M105" s="581"/>
      <c r="N105" s="122"/>
      <c r="O105" s="120"/>
      <c r="P105" s="129"/>
      <c r="Q105" s="133"/>
      <c r="R105" s="129"/>
      <c r="S105" s="581"/>
      <c r="T105" s="122"/>
      <c r="U105" s="120"/>
      <c r="V105" s="121"/>
      <c r="W105" s="120"/>
      <c r="X105" s="129"/>
      <c r="Y105" s="581"/>
      <c r="Z105" s="122"/>
      <c r="AA105" s="120"/>
      <c r="AB105" s="129"/>
      <c r="AC105" s="133"/>
      <c r="AD105" s="129"/>
      <c r="AE105" s="581"/>
      <c r="AF105" s="122"/>
      <c r="AG105" s="120"/>
      <c r="AH105" s="121"/>
      <c r="AI105" s="120"/>
      <c r="AJ105" s="129"/>
      <c r="AK105" s="581"/>
      <c r="AL105" s="122"/>
      <c r="AM105" s="120"/>
      <c r="AN105" s="129"/>
      <c r="AO105" s="133"/>
      <c r="AP105" s="121"/>
      <c r="AQ105" s="396">
        <f t="shared" si="218"/>
        <v>0</v>
      </c>
      <c r="AR105" s="395">
        <f t="shared" si="219"/>
        <v>0</v>
      </c>
      <c r="AS105" s="393">
        <f t="shared" si="220"/>
        <v>0</v>
      </c>
      <c r="AT105" s="395">
        <f t="shared" si="221"/>
        <v>0</v>
      </c>
      <c r="AU105" s="393">
        <f t="shared" si="222"/>
        <v>0</v>
      </c>
      <c r="AV105" s="394">
        <f t="shared" si="223"/>
        <v>0</v>
      </c>
      <c r="AW105" s="747"/>
      <c r="AX105" s="746"/>
      <c r="BB105" s="559"/>
      <c r="BC105" s="536"/>
    </row>
    <row r="106" spans="1:55" ht="17.25" customHeight="1">
      <c r="A106" s="172"/>
      <c r="B106" s="769" t="s">
        <v>182</v>
      </c>
      <c r="C106" s="759" t="s">
        <v>52</v>
      </c>
      <c r="D106" s="760"/>
      <c r="E106" s="194"/>
      <c r="F106" s="199"/>
      <c r="G106" s="196"/>
      <c r="H106" s="195"/>
      <c r="I106" s="198"/>
      <c r="J106" s="197"/>
      <c r="K106" s="198"/>
      <c r="L106" s="199"/>
      <c r="M106" s="196"/>
      <c r="N106" s="195"/>
      <c r="O106" s="198"/>
      <c r="P106" s="199"/>
      <c r="Q106" s="194"/>
      <c r="R106" s="199"/>
      <c r="S106" s="196"/>
      <c r="T106" s="195"/>
      <c r="U106" s="198"/>
      <c r="V106" s="197"/>
      <c r="W106" s="198">
        <v>2</v>
      </c>
      <c r="X106" s="199"/>
      <c r="Y106" s="196"/>
      <c r="Z106" s="195"/>
      <c r="AA106" s="198">
        <v>1</v>
      </c>
      <c r="AB106" s="199"/>
      <c r="AC106" s="194"/>
      <c r="AD106" s="199"/>
      <c r="AE106" s="196"/>
      <c r="AF106" s="195"/>
      <c r="AG106" s="198"/>
      <c r="AH106" s="197"/>
      <c r="AI106" s="198">
        <v>4</v>
      </c>
      <c r="AJ106" s="199"/>
      <c r="AK106" s="196">
        <v>2</v>
      </c>
      <c r="AL106" s="195"/>
      <c r="AM106" s="198">
        <v>2</v>
      </c>
      <c r="AN106" s="199"/>
      <c r="AO106" s="194"/>
      <c r="AP106" s="197"/>
      <c r="AQ106" s="403">
        <f t="shared" si="218"/>
        <v>6</v>
      </c>
      <c r="AR106" s="404">
        <f t="shared" si="219"/>
        <v>0</v>
      </c>
      <c r="AS106" s="405">
        <f t="shared" si="220"/>
        <v>2</v>
      </c>
      <c r="AT106" s="404">
        <f t="shared" si="221"/>
        <v>0</v>
      </c>
      <c r="AU106" s="405">
        <f t="shared" si="222"/>
        <v>3</v>
      </c>
      <c r="AV106" s="406">
        <f t="shared" si="223"/>
        <v>0</v>
      </c>
      <c r="AW106" s="747">
        <v>0.3</v>
      </c>
      <c r="AX106" s="746"/>
      <c r="BA106" s="535">
        <f t="shared" si="216"/>
        <v>0.29724079543717546</v>
      </c>
      <c r="BB106" s="559">
        <f t="shared" si="217"/>
        <v>20.185654499999998</v>
      </c>
      <c r="BC106" s="536">
        <v>20185654.5</v>
      </c>
    </row>
    <row r="107" spans="1:55" ht="17.25" customHeight="1">
      <c r="A107" s="172"/>
      <c r="B107" s="770"/>
      <c r="C107" s="790"/>
      <c r="D107" s="791"/>
      <c r="E107" s="130"/>
      <c r="F107" s="111"/>
      <c r="G107" s="110"/>
      <c r="H107" s="109"/>
      <c r="I107" s="108"/>
      <c r="J107" s="107"/>
      <c r="K107" s="130"/>
      <c r="L107" s="111"/>
      <c r="M107" s="110"/>
      <c r="N107" s="109"/>
      <c r="O107" s="108"/>
      <c r="P107" s="111"/>
      <c r="Q107" s="130"/>
      <c r="R107" s="111"/>
      <c r="S107" s="110"/>
      <c r="T107" s="109"/>
      <c r="U107" s="108"/>
      <c r="V107" s="107"/>
      <c r="W107" s="108"/>
      <c r="X107" s="111"/>
      <c r="Y107" s="110"/>
      <c r="Z107" s="109"/>
      <c r="AA107" s="108"/>
      <c r="AB107" s="111"/>
      <c r="AC107" s="130"/>
      <c r="AD107" s="111"/>
      <c r="AE107" s="110"/>
      <c r="AF107" s="109"/>
      <c r="AG107" s="108"/>
      <c r="AH107" s="107"/>
      <c r="AI107" s="130"/>
      <c r="AJ107" s="111"/>
      <c r="AK107" s="110"/>
      <c r="AL107" s="109"/>
      <c r="AM107" s="108"/>
      <c r="AN107" s="111"/>
      <c r="AO107" s="130"/>
      <c r="AP107" s="107"/>
      <c r="AQ107" s="396">
        <f t="shared" si="218"/>
        <v>0</v>
      </c>
      <c r="AR107" s="395">
        <f t="shared" si="219"/>
        <v>0</v>
      </c>
      <c r="AS107" s="393">
        <f t="shared" si="220"/>
        <v>0</v>
      </c>
      <c r="AT107" s="395">
        <f t="shared" si="221"/>
        <v>0</v>
      </c>
      <c r="AU107" s="393">
        <f t="shared" si="222"/>
        <v>0</v>
      </c>
      <c r="AV107" s="394">
        <f t="shared" si="223"/>
        <v>0</v>
      </c>
      <c r="AW107" s="747"/>
      <c r="AX107" s="746"/>
      <c r="BB107" s="559"/>
      <c r="BC107" s="536"/>
    </row>
    <row r="108" spans="1:55" ht="17.25" customHeight="1">
      <c r="A108" s="172"/>
      <c r="B108" s="769" t="s">
        <v>308</v>
      </c>
      <c r="C108" s="759" t="s">
        <v>342</v>
      </c>
      <c r="D108" s="760"/>
      <c r="E108" s="546"/>
      <c r="F108" s="190"/>
      <c r="G108" s="191"/>
      <c r="H108" s="190"/>
      <c r="I108" s="191"/>
      <c r="J108" s="192"/>
      <c r="K108" s="193"/>
      <c r="L108" s="114"/>
      <c r="M108" s="115"/>
      <c r="N108" s="114"/>
      <c r="O108" s="115"/>
      <c r="P108" s="116"/>
      <c r="Q108" s="193"/>
      <c r="R108" s="114"/>
      <c r="S108" s="115"/>
      <c r="T108" s="114"/>
      <c r="U108" s="115"/>
      <c r="V108" s="112"/>
      <c r="W108" s="113">
        <v>1</v>
      </c>
      <c r="X108" s="114"/>
      <c r="Y108" s="115"/>
      <c r="Z108" s="114"/>
      <c r="AA108" s="115"/>
      <c r="AB108" s="116"/>
      <c r="AC108" s="193"/>
      <c r="AD108" s="114"/>
      <c r="AE108" s="115"/>
      <c r="AF108" s="114"/>
      <c r="AG108" s="115"/>
      <c r="AH108" s="112"/>
      <c r="AI108" s="193">
        <v>2</v>
      </c>
      <c r="AJ108" s="114"/>
      <c r="AK108" s="115"/>
      <c r="AL108" s="114"/>
      <c r="AM108" s="115">
        <v>2</v>
      </c>
      <c r="AN108" s="116"/>
      <c r="AO108" s="193"/>
      <c r="AP108" s="112"/>
      <c r="AQ108" s="403">
        <f t="shared" ref="AQ108:AQ161" si="224">E108+K108+Q108+W108+AC108+AI108+AO108</f>
        <v>3</v>
      </c>
      <c r="AR108" s="404">
        <f t="shared" ref="AR108:AR161" si="225">F108+L108+R108+X108+AD108+AJ108+AP108</f>
        <v>0</v>
      </c>
      <c r="AS108" s="417">
        <f t="shared" ref="AS108:AS161" si="226">G108+M108+S108+Y108+AE108+AK108</f>
        <v>0</v>
      </c>
      <c r="AT108" s="416">
        <f t="shared" ref="AT108:AT161" si="227">H108+N108+T108+Z108+AF108+AL108</f>
        <v>0</v>
      </c>
      <c r="AU108" s="417">
        <f t="shared" ref="AU108:AU161" si="228">I108+O108+U108+AA108+AG108+AM108</f>
        <v>2</v>
      </c>
      <c r="AV108" s="418">
        <f t="shared" ref="AV108:AV161" si="229">J108+P108+V108+AB108+AH108+AN108</f>
        <v>0</v>
      </c>
      <c r="AW108" s="747">
        <v>0.15</v>
      </c>
      <c r="AX108" s="746"/>
      <c r="BA108" s="535">
        <f t="shared" ref="BA108" si="230">(AQ108-AR108)/BB108</f>
        <v>0.1510924163009458</v>
      </c>
      <c r="BB108" s="559">
        <f t="shared" si="217"/>
        <v>19.8553976</v>
      </c>
      <c r="BC108" s="536">
        <v>19855397.600000001</v>
      </c>
    </row>
    <row r="109" spans="1:55" ht="17.25" customHeight="1">
      <c r="A109" s="172"/>
      <c r="B109" s="770"/>
      <c r="C109" s="790"/>
      <c r="D109" s="791"/>
      <c r="E109" s="130"/>
      <c r="F109" s="109"/>
      <c r="G109" s="110"/>
      <c r="H109" s="109"/>
      <c r="I109" s="110"/>
      <c r="J109" s="107"/>
      <c r="K109" s="108"/>
      <c r="L109" s="109"/>
      <c r="M109" s="110"/>
      <c r="N109" s="109"/>
      <c r="O109" s="110"/>
      <c r="P109" s="111"/>
      <c r="Q109" s="130"/>
      <c r="R109" s="109"/>
      <c r="S109" s="110"/>
      <c r="T109" s="109"/>
      <c r="U109" s="110"/>
      <c r="V109" s="107"/>
      <c r="W109" s="108"/>
      <c r="X109" s="109"/>
      <c r="Y109" s="110"/>
      <c r="Z109" s="109"/>
      <c r="AA109" s="110"/>
      <c r="AB109" s="111"/>
      <c r="AC109" s="130"/>
      <c r="AD109" s="109"/>
      <c r="AE109" s="110"/>
      <c r="AF109" s="109"/>
      <c r="AG109" s="110"/>
      <c r="AH109" s="107"/>
      <c r="AI109" s="108"/>
      <c r="AJ109" s="109"/>
      <c r="AK109" s="110"/>
      <c r="AL109" s="109"/>
      <c r="AM109" s="110"/>
      <c r="AN109" s="111"/>
      <c r="AO109" s="130"/>
      <c r="AP109" s="107"/>
      <c r="AQ109" s="396">
        <f t="shared" si="224"/>
        <v>0</v>
      </c>
      <c r="AR109" s="395">
        <f t="shared" si="225"/>
        <v>0</v>
      </c>
      <c r="AS109" s="393">
        <f t="shared" si="226"/>
        <v>0</v>
      </c>
      <c r="AT109" s="395">
        <f t="shared" si="227"/>
        <v>0</v>
      </c>
      <c r="AU109" s="393">
        <f t="shared" si="228"/>
        <v>0</v>
      </c>
      <c r="AV109" s="394">
        <f t="shared" si="229"/>
        <v>0</v>
      </c>
      <c r="AW109" s="747"/>
      <c r="AX109" s="746"/>
      <c r="BA109" s="535">
        <f t="shared" ref="BA109" si="231">AR108/BB109</f>
        <v>0</v>
      </c>
      <c r="BB109" s="559">
        <f t="shared" si="217"/>
        <v>0.62683159999999993</v>
      </c>
      <c r="BC109" s="536">
        <v>626831.6</v>
      </c>
    </row>
    <row r="110" spans="1:55" ht="17.25" customHeight="1">
      <c r="A110" s="172"/>
      <c r="B110" s="769" t="s">
        <v>182</v>
      </c>
      <c r="C110" s="759" t="s">
        <v>53</v>
      </c>
      <c r="D110" s="760"/>
      <c r="E110" s="193"/>
      <c r="F110" s="114"/>
      <c r="G110" s="115"/>
      <c r="H110" s="114"/>
      <c r="I110" s="115"/>
      <c r="J110" s="112"/>
      <c r="K110" s="113"/>
      <c r="L110" s="114"/>
      <c r="M110" s="115"/>
      <c r="N110" s="114"/>
      <c r="O110" s="115"/>
      <c r="P110" s="116"/>
      <c r="Q110" s="193"/>
      <c r="R110" s="114"/>
      <c r="S110" s="115"/>
      <c r="T110" s="114"/>
      <c r="U110" s="115"/>
      <c r="V110" s="112"/>
      <c r="W110" s="113">
        <v>1</v>
      </c>
      <c r="X110" s="114"/>
      <c r="Y110" s="115">
        <v>1</v>
      </c>
      <c r="Z110" s="114"/>
      <c r="AA110" s="115"/>
      <c r="AB110" s="116"/>
      <c r="AC110" s="193"/>
      <c r="AD110" s="114"/>
      <c r="AE110" s="115"/>
      <c r="AF110" s="114"/>
      <c r="AG110" s="115"/>
      <c r="AH110" s="112"/>
      <c r="AI110" s="113">
        <v>11</v>
      </c>
      <c r="AJ110" s="114"/>
      <c r="AK110" s="115">
        <v>9</v>
      </c>
      <c r="AL110" s="114"/>
      <c r="AM110" s="115">
        <v>2</v>
      </c>
      <c r="AN110" s="116"/>
      <c r="AO110" s="193"/>
      <c r="AP110" s="112"/>
      <c r="AQ110" s="403">
        <f t="shared" si="224"/>
        <v>12</v>
      </c>
      <c r="AR110" s="404">
        <f t="shared" si="225"/>
        <v>0</v>
      </c>
      <c r="AS110" s="405">
        <f t="shared" si="226"/>
        <v>10</v>
      </c>
      <c r="AT110" s="404">
        <f t="shared" si="227"/>
        <v>0</v>
      </c>
      <c r="AU110" s="405">
        <f t="shared" si="228"/>
        <v>2</v>
      </c>
      <c r="AV110" s="406">
        <f t="shared" si="229"/>
        <v>0</v>
      </c>
      <c r="AW110" s="747">
        <v>0.8</v>
      </c>
      <c r="AX110" s="746"/>
      <c r="BA110" s="535">
        <f t="shared" ref="BA110:BA112" si="232">AQ110/BB110</f>
        <v>0.80334726957861402</v>
      </c>
      <c r="BB110" s="559">
        <f t="shared" si="217"/>
        <v>14.937500199999999</v>
      </c>
      <c r="BC110" s="536">
        <v>14937500.199999999</v>
      </c>
    </row>
    <row r="111" spans="1:55" ht="17.25" customHeight="1">
      <c r="A111" s="172"/>
      <c r="B111" s="770"/>
      <c r="C111" s="790"/>
      <c r="D111" s="791"/>
      <c r="E111" s="130"/>
      <c r="F111" s="109"/>
      <c r="G111" s="110"/>
      <c r="H111" s="109"/>
      <c r="I111" s="110"/>
      <c r="J111" s="107"/>
      <c r="K111" s="108"/>
      <c r="L111" s="109"/>
      <c r="M111" s="110"/>
      <c r="N111" s="109"/>
      <c r="O111" s="110"/>
      <c r="P111" s="111"/>
      <c r="Q111" s="130"/>
      <c r="R111" s="109"/>
      <c r="S111" s="110"/>
      <c r="T111" s="109"/>
      <c r="U111" s="110"/>
      <c r="V111" s="107"/>
      <c r="W111" s="108"/>
      <c r="X111" s="109"/>
      <c r="Y111" s="110"/>
      <c r="Z111" s="109"/>
      <c r="AA111" s="110"/>
      <c r="AB111" s="111"/>
      <c r="AC111" s="130"/>
      <c r="AD111" s="109"/>
      <c r="AE111" s="110"/>
      <c r="AF111" s="109"/>
      <c r="AG111" s="110"/>
      <c r="AH111" s="107"/>
      <c r="AI111" s="108"/>
      <c r="AJ111" s="109"/>
      <c r="AK111" s="110"/>
      <c r="AL111" s="109"/>
      <c r="AM111" s="110"/>
      <c r="AN111" s="111"/>
      <c r="AO111" s="130"/>
      <c r="AP111" s="107"/>
      <c r="AQ111" s="396">
        <f t="shared" si="224"/>
        <v>0</v>
      </c>
      <c r="AR111" s="395">
        <f t="shared" si="225"/>
        <v>0</v>
      </c>
      <c r="AS111" s="393">
        <f t="shared" si="226"/>
        <v>0</v>
      </c>
      <c r="AT111" s="395">
        <f t="shared" si="227"/>
        <v>0</v>
      </c>
      <c r="AU111" s="393">
        <f t="shared" si="228"/>
        <v>0</v>
      </c>
      <c r="AV111" s="394">
        <f t="shared" si="229"/>
        <v>0</v>
      </c>
      <c r="AW111" s="747"/>
      <c r="AX111" s="746"/>
      <c r="BB111" s="559"/>
      <c r="BC111" s="536"/>
    </row>
    <row r="112" spans="1:55" ht="17.25" customHeight="1">
      <c r="A112" s="172"/>
      <c r="B112" s="769" t="s">
        <v>182</v>
      </c>
      <c r="C112" s="759" t="s">
        <v>54</v>
      </c>
      <c r="D112" s="760"/>
      <c r="E112" s="193"/>
      <c r="F112" s="114"/>
      <c r="G112" s="115"/>
      <c r="H112" s="114"/>
      <c r="I112" s="115"/>
      <c r="J112" s="112"/>
      <c r="K112" s="113"/>
      <c r="L112" s="114"/>
      <c r="M112" s="115"/>
      <c r="N112" s="114"/>
      <c r="O112" s="115"/>
      <c r="P112" s="116"/>
      <c r="Q112" s="193"/>
      <c r="R112" s="114"/>
      <c r="S112" s="115"/>
      <c r="T112" s="114"/>
      <c r="U112" s="115"/>
      <c r="V112" s="112"/>
      <c r="W112" s="113">
        <v>2</v>
      </c>
      <c r="X112" s="114"/>
      <c r="Y112" s="115">
        <v>1</v>
      </c>
      <c r="Z112" s="114"/>
      <c r="AA112" s="115">
        <v>1</v>
      </c>
      <c r="AB112" s="116"/>
      <c r="AC112" s="193"/>
      <c r="AD112" s="114"/>
      <c r="AE112" s="115"/>
      <c r="AF112" s="114"/>
      <c r="AG112" s="115"/>
      <c r="AH112" s="112"/>
      <c r="AI112" s="113"/>
      <c r="AJ112" s="114"/>
      <c r="AK112" s="115"/>
      <c r="AL112" s="114"/>
      <c r="AM112" s="115"/>
      <c r="AN112" s="116"/>
      <c r="AO112" s="193"/>
      <c r="AP112" s="112"/>
      <c r="AQ112" s="403">
        <f t="shared" si="224"/>
        <v>2</v>
      </c>
      <c r="AR112" s="404">
        <f t="shared" si="225"/>
        <v>0</v>
      </c>
      <c r="AS112" s="405">
        <f t="shared" si="226"/>
        <v>1</v>
      </c>
      <c r="AT112" s="404">
        <f t="shared" si="227"/>
        <v>0</v>
      </c>
      <c r="AU112" s="405">
        <f t="shared" si="228"/>
        <v>1</v>
      </c>
      <c r="AV112" s="406">
        <f t="shared" si="229"/>
        <v>0</v>
      </c>
      <c r="AW112" s="747">
        <v>0.34</v>
      </c>
      <c r="AX112" s="746"/>
      <c r="BA112" s="535">
        <f t="shared" si="232"/>
        <v>0.33807589580730785</v>
      </c>
      <c r="BB112" s="559">
        <f t="shared" si="217"/>
        <v>5.9158314000000001</v>
      </c>
      <c r="BC112" s="536">
        <v>5915831.4000000004</v>
      </c>
    </row>
    <row r="113" spans="1:55" ht="17.25" customHeight="1">
      <c r="A113" s="172"/>
      <c r="B113" s="770"/>
      <c r="C113" s="790"/>
      <c r="D113" s="791"/>
      <c r="E113" s="130"/>
      <c r="F113" s="109"/>
      <c r="G113" s="110"/>
      <c r="H113" s="109"/>
      <c r="I113" s="110"/>
      <c r="J113" s="107"/>
      <c r="K113" s="108"/>
      <c r="L113" s="109"/>
      <c r="M113" s="110"/>
      <c r="N113" s="109"/>
      <c r="O113" s="110"/>
      <c r="P113" s="111"/>
      <c r="Q113" s="130"/>
      <c r="R113" s="109"/>
      <c r="S113" s="110"/>
      <c r="T113" s="109"/>
      <c r="U113" s="110"/>
      <c r="V113" s="107"/>
      <c r="W113" s="108"/>
      <c r="X113" s="109"/>
      <c r="Y113" s="110"/>
      <c r="Z113" s="109"/>
      <c r="AA113" s="110"/>
      <c r="AB113" s="111"/>
      <c r="AC113" s="130"/>
      <c r="AD113" s="109"/>
      <c r="AE113" s="110"/>
      <c r="AF113" s="109"/>
      <c r="AG113" s="110"/>
      <c r="AH113" s="107"/>
      <c r="AI113" s="108"/>
      <c r="AJ113" s="109"/>
      <c r="AK113" s="110"/>
      <c r="AL113" s="109"/>
      <c r="AM113" s="110"/>
      <c r="AN113" s="111"/>
      <c r="AO113" s="130"/>
      <c r="AP113" s="107"/>
      <c r="AQ113" s="396">
        <f t="shared" si="224"/>
        <v>0</v>
      </c>
      <c r="AR113" s="395">
        <f t="shared" si="225"/>
        <v>0</v>
      </c>
      <c r="AS113" s="393">
        <f t="shared" si="226"/>
        <v>0</v>
      </c>
      <c r="AT113" s="395">
        <f t="shared" si="227"/>
        <v>0</v>
      </c>
      <c r="AU113" s="393">
        <f t="shared" si="228"/>
        <v>0</v>
      </c>
      <c r="AV113" s="394">
        <f t="shared" si="229"/>
        <v>0</v>
      </c>
      <c r="AW113" s="747"/>
      <c r="AX113" s="746"/>
      <c r="BB113" s="559"/>
      <c r="BC113" s="536"/>
    </row>
    <row r="114" spans="1:55" ht="17.25" customHeight="1">
      <c r="A114" s="172"/>
      <c r="B114" s="769" t="s">
        <v>182</v>
      </c>
      <c r="C114" s="759" t="s">
        <v>213</v>
      </c>
      <c r="D114" s="760"/>
      <c r="E114" s="193"/>
      <c r="F114" s="114"/>
      <c r="G114" s="115"/>
      <c r="H114" s="114"/>
      <c r="I114" s="115"/>
      <c r="J114" s="112"/>
      <c r="K114" s="113"/>
      <c r="L114" s="114"/>
      <c r="M114" s="115"/>
      <c r="N114" s="114"/>
      <c r="O114" s="115"/>
      <c r="P114" s="116"/>
      <c r="Q114" s="193"/>
      <c r="R114" s="114"/>
      <c r="S114" s="115"/>
      <c r="T114" s="114"/>
      <c r="U114" s="115"/>
      <c r="V114" s="112"/>
      <c r="W114" s="113"/>
      <c r="X114" s="114"/>
      <c r="Y114" s="115"/>
      <c r="Z114" s="114"/>
      <c r="AA114" s="115"/>
      <c r="AB114" s="116"/>
      <c r="AC114" s="193"/>
      <c r="AD114" s="114"/>
      <c r="AE114" s="115"/>
      <c r="AF114" s="114"/>
      <c r="AG114" s="115"/>
      <c r="AH114" s="112"/>
      <c r="AI114" s="113">
        <v>2</v>
      </c>
      <c r="AJ114" s="114"/>
      <c r="AK114" s="115">
        <v>1</v>
      </c>
      <c r="AL114" s="114"/>
      <c r="AM114" s="115">
        <v>1</v>
      </c>
      <c r="AN114" s="116"/>
      <c r="AO114" s="193"/>
      <c r="AP114" s="112"/>
      <c r="AQ114" s="403">
        <f t="shared" si="224"/>
        <v>2</v>
      </c>
      <c r="AR114" s="404">
        <f t="shared" si="225"/>
        <v>0</v>
      </c>
      <c r="AS114" s="405">
        <f t="shared" si="226"/>
        <v>1</v>
      </c>
      <c r="AT114" s="404">
        <f t="shared" si="227"/>
        <v>0</v>
      </c>
      <c r="AU114" s="405">
        <f t="shared" si="228"/>
        <v>1</v>
      </c>
      <c r="AV114" s="406">
        <f t="shared" si="229"/>
        <v>0</v>
      </c>
      <c r="AW114" s="747">
        <v>0.06</v>
      </c>
      <c r="AX114" s="746"/>
      <c r="BA114" s="535">
        <f t="shared" ref="BA114" si="233">AQ114/BB114</f>
        <v>5.665396097726156E-2</v>
      </c>
      <c r="BB114" s="559">
        <f t="shared" si="217"/>
        <v>35.302033000000002</v>
      </c>
      <c r="BC114" s="536">
        <v>35302033</v>
      </c>
    </row>
    <row r="115" spans="1:55" ht="17.25" customHeight="1">
      <c r="A115" s="172"/>
      <c r="B115" s="770"/>
      <c r="C115" s="790"/>
      <c r="D115" s="791"/>
      <c r="E115" s="130"/>
      <c r="F115" s="109"/>
      <c r="G115" s="110"/>
      <c r="H115" s="109"/>
      <c r="I115" s="110"/>
      <c r="J115" s="107"/>
      <c r="K115" s="108"/>
      <c r="L115" s="109"/>
      <c r="M115" s="110"/>
      <c r="N115" s="109"/>
      <c r="O115" s="110"/>
      <c r="P115" s="111"/>
      <c r="Q115" s="130"/>
      <c r="R115" s="109"/>
      <c r="S115" s="110"/>
      <c r="T115" s="109"/>
      <c r="U115" s="110"/>
      <c r="V115" s="107"/>
      <c r="W115" s="108"/>
      <c r="X115" s="109"/>
      <c r="Y115" s="110"/>
      <c r="Z115" s="109"/>
      <c r="AA115" s="110"/>
      <c r="AB115" s="111"/>
      <c r="AC115" s="130"/>
      <c r="AD115" s="109"/>
      <c r="AE115" s="110"/>
      <c r="AF115" s="109"/>
      <c r="AG115" s="110"/>
      <c r="AH115" s="107"/>
      <c r="AI115" s="108"/>
      <c r="AJ115" s="109"/>
      <c r="AK115" s="110"/>
      <c r="AL115" s="109"/>
      <c r="AM115" s="110"/>
      <c r="AN115" s="111"/>
      <c r="AO115" s="130"/>
      <c r="AP115" s="107"/>
      <c r="AQ115" s="396">
        <f t="shared" si="224"/>
        <v>0</v>
      </c>
      <c r="AR115" s="395">
        <f t="shared" si="225"/>
        <v>0</v>
      </c>
      <c r="AS115" s="393">
        <f t="shared" si="226"/>
        <v>0</v>
      </c>
      <c r="AT115" s="395">
        <f t="shared" si="227"/>
        <v>0</v>
      </c>
      <c r="AU115" s="393">
        <f t="shared" si="228"/>
        <v>0</v>
      </c>
      <c r="AV115" s="394">
        <f t="shared" si="229"/>
        <v>0</v>
      </c>
      <c r="AW115" s="747"/>
      <c r="AX115" s="746"/>
      <c r="BB115" s="559"/>
      <c r="BC115" s="536"/>
    </row>
    <row r="116" spans="1:55" ht="17.25" customHeight="1">
      <c r="A116" s="172"/>
      <c r="B116" s="769" t="s">
        <v>309</v>
      </c>
      <c r="C116" s="759" t="s">
        <v>55</v>
      </c>
      <c r="D116" s="760"/>
      <c r="E116" s="193"/>
      <c r="F116" s="114"/>
      <c r="G116" s="115"/>
      <c r="H116" s="114"/>
      <c r="I116" s="115"/>
      <c r="J116" s="112"/>
      <c r="K116" s="113"/>
      <c r="L116" s="114"/>
      <c r="M116" s="115"/>
      <c r="N116" s="114"/>
      <c r="O116" s="115"/>
      <c r="P116" s="116"/>
      <c r="Q116" s="193"/>
      <c r="R116" s="114"/>
      <c r="S116" s="115"/>
      <c r="T116" s="114"/>
      <c r="U116" s="115"/>
      <c r="V116" s="112"/>
      <c r="W116" s="113"/>
      <c r="X116" s="114">
        <v>1</v>
      </c>
      <c r="Y116" s="115"/>
      <c r="Z116" s="114"/>
      <c r="AA116" s="115"/>
      <c r="AB116" s="116">
        <v>1</v>
      </c>
      <c r="AC116" s="193"/>
      <c r="AD116" s="114"/>
      <c r="AE116" s="115"/>
      <c r="AF116" s="114"/>
      <c r="AG116" s="115"/>
      <c r="AH116" s="112"/>
      <c r="AI116" s="113"/>
      <c r="AJ116" s="114"/>
      <c r="AK116" s="115"/>
      <c r="AL116" s="114"/>
      <c r="AM116" s="115"/>
      <c r="AN116" s="116"/>
      <c r="AO116" s="193"/>
      <c r="AP116" s="112"/>
      <c r="AQ116" s="403">
        <f t="shared" si="224"/>
        <v>0</v>
      </c>
      <c r="AR116" s="404">
        <f t="shared" si="225"/>
        <v>1</v>
      </c>
      <c r="AS116" s="405">
        <f t="shared" si="226"/>
        <v>0</v>
      </c>
      <c r="AT116" s="404">
        <f t="shared" si="227"/>
        <v>0</v>
      </c>
      <c r="AU116" s="405">
        <f t="shared" si="228"/>
        <v>0</v>
      </c>
      <c r="AV116" s="406">
        <f t="shared" si="229"/>
        <v>1</v>
      </c>
      <c r="AW116" s="747"/>
      <c r="AX116" s="746">
        <v>0.67</v>
      </c>
      <c r="BA116" s="535">
        <f t="shared" ref="BA116" si="234">(AQ116-AR116)/BB116</f>
        <v>-5.819392251770187E-2</v>
      </c>
      <c r="BB116" s="559">
        <f t="shared" si="217"/>
        <v>17.183924999999999</v>
      </c>
      <c r="BC116" s="536">
        <v>17183925</v>
      </c>
    </row>
    <row r="117" spans="1:55" ht="17.25" customHeight="1">
      <c r="A117" s="172"/>
      <c r="B117" s="770"/>
      <c r="C117" s="790"/>
      <c r="D117" s="791"/>
      <c r="E117" s="130"/>
      <c r="F117" s="109"/>
      <c r="G117" s="110"/>
      <c r="H117" s="109"/>
      <c r="I117" s="110"/>
      <c r="J117" s="107"/>
      <c r="K117" s="108"/>
      <c r="L117" s="109"/>
      <c r="M117" s="110"/>
      <c r="N117" s="109"/>
      <c r="O117" s="110"/>
      <c r="P117" s="111"/>
      <c r="Q117" s="130"/>
      <c r="R117" s="109"/>
      <c r="S117" s="110"/>
      <c r="T117" s="109"/>
      <c r="U117" s="110"/>
      <c r="V117" s="107"/>
      <c r="W117" s="108"/>
      <c r="X117" s="109"/>
      <c r="Y117" s="110"/>
      <c r="Z117" s="109"/>
      <c r="AA117" s="110"/>
      <c r="AB117" s="111"/>
      <c r="AC117" s="130"/>
      <c r="AD117" s="109"/>
      <c r="AE117" s="110"/>
      <c r="AF117" s="109"/>
      <c r="AG117" s="110"/>
      <c r="AH117" s="107"/>
      <c r="AI117" s="108"/>
      <c r="AJ117" s="109"/>
      <c r="AK117" s="110"/>
      <c r="AL117" s="109"/>
      <c r="AM117" s="110"/>
      <c r="AN117" s="111"/>
      <c r="AO117" s="130"/>
      <c r="AP117" s="107"/>
      <c r="AQ117" s="396">
        <f t="shared" si="224"/>
        <v>0</v>
      </c>
      <c r="AR117" s="395">
        <f t="shared" si="225"/>
        <v>0</v>
      </c>
      <c r="AS117" s="393">
        <f t="shared" si="226"/>
        <v>0</v>
      </c>
      <c r="AT117" s="395">
        <f t="shared" si="227"/>
        <v>0</v>
      </c>
      <c r="AU117" s="393">
        <f t="shared" si="228"/>
        <v>0</v>
      </c>
      <c r="AV117" s="394">
        <f t="shared" si="229"/>
        <v>0</v>
      </c>
      <c r="AW117" s="747"/>
      <c r="AX117" s="746"/>
      <c r="BA117" s="535">
        <f t="shared" ref="BA117" si="235">AR116/BB117</f>
        <v>0.67235252787741673</v>
      </c>
      <c r="BB117" s="559">
        <f t="shared" si="217"/>
        <v>1.4873149999999999</v>
      </c>
      <c r="BC117" s="536">
        <v>1487315</v>
      </c>
    </row>
    <row r="118" spans="1:55" ht="17.25" customHeight="1">
      <c r="A118" s="172"/>
      <c r="B118" s="794" t="s">
        <v>300</v>
      </c>
      <c r="C118" s="759" t="s">
        <v>56</v>
      </c>
      <c r="D118" s="760"/>
      <c r="E118" s="193"/>
      <c r="F118" s="114"/>
      <c r="G118" s="115"/>
      <c r="H118" s="114"/>
      <c r="I118" s="115"/>
      <c r="J118" s="112"/>
      <c r="K118" s="113"/>
      <c r="L118" s="114"/>
      <c r="M118" s="115"/>
      <c r="N118" s="114"/>
      <c r="O118" s="115"/>
      <c r="P118" s="116"/>
      <c r="Q118" s="193"/>
      <c r="R118" s="114"/>
      <c r="S118" s="115"/>
      <c r="T118" s="114"/>
      <c r="U118" s="115"/>
      <c r="V118" s="112"/>
      <c r="W118" s="113"/>
      <c r="X118" s="114"/>
      <c r="Y118" s="115"/>
      <c r="Z118" s="114"/>
      <c r="AA118" s="115"/>
      <c r="AB118" s="116"/>
      <c r="AC118" s="193"/>
      <c r="AD118" s="114"/>
      <c r="AE118" s="115"/>
      <c r="AF118" s="114"/>
      <c r="AG118" s="115"/>
      <c r="AH118" s="112"/>
      <c r="AI118" s="113"/>
      <c r="AJ118" s="114"/>
      <c r="AK118" s="115"/>
      <c r="AL118" s="114"/>
      <c r="AM118" s="115"/>
      <c r="AN118" s="116"/>
      <c r="AO118" s="193"/>
      <c r="AP118" s="112"/>
      <c r="AQ118" s="403">
        <f t="shared" si="224"/>
        <v>0</v>
      </c>
      <c r="AR118" s="404">
        <f t="shared" si="225"/>
        <v>0</v>
      </c>
      <c r="AS118" s="405">
        <f t="shared" si="226"/>
        <v>0</v>
      </c>
      <c r="AT118" s="404">
        <f t="shared" si="227"/>
        <v>0</v>
      </c>
      <c r="AU118" s="405">
        <f t="shared" si="228"/>
        <v>0</v>
      </c>
      <c r="AV118" s="406">
        <f t="shared" si="229"/>
        <v>0</v>
      </c>
      <c r="AW118" s="747"/>
      <c r="AX118" s="746"/>
      <c r="BA118" s="535">
        <f t="shared" ref="BA118:BA180" si="236">AQ118/BB118</f>
        <v>0</v>
      </c>
      <c r="BB118" s="559">
        <f t="shared" si="217"/>
        <v>6.4498374000000007</v>
      </c>
      <c r="BC118" s="536">
        <v>6449837.4000000004</v>
      </c>
    </row>
    <row r="119" spans="1:55" ht="17.25" customHeight="1">
      <c r="A119" s="172"/>
      <c r="B119" s="770"/>
      <c r="C119" s="790"/>
      <c r="D119" s="791"/>
      <c r="E119" s="130"/>
      <c r="F119" s="109"/>
      <c r="G119" s="110"/>
      <c r="H119" s="109"/>
      <c r="I119" s="110"/>
      <c r="J119" s="107"/>
      <c r="K119" s="108"/>
      <c r="L119" s="109"/>
      <c r="M119" s="110"/>
      <c r="N119" s="109"/>
      <c r="O119" s="110"/>
      <c r="P119" s="111"/>
      <c r="Q119" s="130"/>
      <c r="R119" s="109"/>
      <c r="S119" s="110"/>
      <c r="T119" s="109"/>
      <c r="U119" s="110"/>
      <c r="V119" s="107"/>
      <c r="W119" s="108"/>
      <c r="X119" s="109"/>
      <c r="Y119" s="110"/>
      <c r="Z119" s="109"/>
      <c r="AA119" s="110"/>
      <c r="AB119" s="111"/>
      <c r="AC119" s="130"/>
      <c r="AD119" s="109"/>
      <c r="AE119" s="110"/>
      <c r="AF119" s="109"/>
      <c r="AG119" s="110"/>
      <c r="AH119" s="107"/>
      <c r="AI119" s="108"/>
      <c r="AJ119" s="109"/>
      <c r="AK119" s="110"/>
      <c r="AL119" s="109"/>
      <c r="AM119" s="110"/>
      <c r="AN119" s="111"/>
      <c r="AO119" s="130"/>
      <c r="AP119" s="107"/>
      <c r="AQ119" s="396">
        <f t="shared" si="224"/>
        <v>0</v>
      </c>
      <c r="AR119" s="395">
        <f t="shared" si="225"/>
        <v>0</v>
      </c>
      <c r="AS119" s="393">
        <f t="shared" si="226"/>
        <v>0</v>
      </c>
      <c r="AT119" s="395">
        <f t="shared" si="227"/>
        <v>0</v>
      </c>
      <c r="AU119" s="393">
        <f t="shared" si="228"/>
        <v>0</v>
      </c>
      <c r="AV119" s="394">
        <f t="shared" si="229"/>
        <v>0</v>
      </c>
      <c r="AW119" s="747"/>
      <c r="AX119" s="746"/>
      <c r="BB119" s="559"/>
      <c r="BC119" s="536"/>
    </row>
    <row r="120" spans="1:55" ht="17.25" customHeight="1">
      <c r="A120" s="172"/>
      <c r="B120" s="794" t="s">
        <v>302</v>
      </c>
      <c r="C120" s="759" t="s">
        <v>57</v>
      </c>
      <c r="D120" s="760"/>
      <c r="E120" s="193"/>
      <c r="F120" s="114"/>
      <c r="G120" s="115"/>
      <c r="H120" s="114"/>
      <c r="I120" s="115"/>
      <c r="J120" s="112"/>
      <c r="K120" s="113"/>
      <c r="L120" s="114"/>
      <c r="M120" s="115"/>
      <c r="N120" s="114"/>
      <c r="O120" s="115"/>
      <c r="P120" s="116"/>
      <c r="Q120" s="193"/>
      <c r="R120" s="114"/>
      <c r="S120" s="115"/>
      <c r="T120" s="114"/>
      <c r="U120" s="115"/>
      <c r="V120" s="112"/>
      <c r="W120" s="113"/>
      <c r="X120" s="114"/>
      <c r="Y120" s="115"/>
      <c r="Z120" s="114"/>
      <c r="AA120" s="115"/>
      <c r="AB120" s="116"/>
      <c r="AC120" s="193"/>
      <c r="AD120" s="114"/>
      <c r="AE120" s="115"/>
      <c r="AF120" s="114"/>
      <c r="AG120" s="115"/>
      <c r="AH120" s="112"/>
      <c r="AI120" s="113">
        <v>2</v>
      </c>
      <c r="AJ120" s="114"/>
      <c r="AK120" s="115">
        <v>1</v>
      </c>
      <c r="AL120" s="114"/>
      <c r="AM120" s="115">
        <v>1</v>
      </c>
      <c r="AN120" s="116"/>
      <c r="AO120" s="193"/>
      <c r="AP120" s="112"/>
      <c r="AQ120" s="403">
        <f t="shared" si="224"/>
        <v>2</v>
      </c>
      <c r="AR120" s="404">
        <f t="shared" si="225"/>
        <v>0</v>
      </c>
      <c r="AS120" s="405">
        <f t="shared" si="226"/>
        <v>1</v>
      </c>
      <c r="AT120" s="404">
        <f t="shared" si="227"/>
        <v>0</v>
      </c>
      <c r="AU120" s="405">
        <f t="shared" si="228"/>
        <v>1</v>
      </c>
      <c r="AV120" s="406">
        <f t="shared" si="229"/>
        <v>0</v>
      </c>
      <c r="AW120" s="747">
        <v>0.80905968858079003</v>
      </c>
      <c r="AX120" s="746"/>
      <c r="BA120" s="535">
        <f t="shared" si="236"/>
        <v>0.80801988827832205</v>
      </c>
      <c r="BB120" s="559">
        <f t="shared" si="217"/>
        <v>2.4751866000000002</v>
      </c>
      <c r="BC120" s="536">
        <v>2475186.6</v>
      </c>
    </row>
    <row r="121" spans="1:55" ht="17.25" customHeight="1">
      <c r="A121" s="172"/>
      <c r="B121" s="770"/>
      <c r="C121" s="790"/>
      <c r="D121" s="791"/>
      <c r="E121" s="130"/>
      <c r="F121" s="109"/>
      <c r="G121" s="110"/>
      <c r="H121" s="109"/>
      <c r="I121" s="110"/>
      <c r="J121" s="107"/>
      <c r="K121" s="108"/>
      <c r="L121" s="109"/>
      <c r="M121" s="110"/>
      <c r="N121" s="109"/>
      <c r="O121" s="110"/>
      <c r="P121" s="111"/>
      <c r="Q121" s="130"/>
      <c r="R121" s="109"/>
      <c r="S121" s="110"/>
      <c r="T121" s="109"/>
      <c r="U121" s="110"/>
      <c r="V121" s="107"/>
      <c r="W121" s="108"/>
      <c r="X121" s="109"/>
      <c r="Y121" s="110"/>
      <c r="Z121" s="109"/>
      <c r="AA121" s="110"/>
      <c r="AB121" s="111"/>
      <c r="AC121" s="130"/>
      <c r="AD121" s="109"/>
      <c r="AE121" s="110"/>
      <c r="AF121" s="109"/>
      <c r="AG121" s="110"/>
      <c r="AH121" s="107"/>
      <c r="AI121" s="108"/>
      <c r="AJ121" s="109"/>
      <c r="AK121" s="110"/>
      <c r="AL121" s="109"/>
      <c r="AM121" s="110"/>
      <c r="AN121" s="111"/>
      <c r="AO121" s="130"/>
      <c r="AP121" s="107"/>
      <c r="AQ121" s="396">
        <f t="shared" si="224"/>
        <v>0</v>
      </c>
      <c r="AR121" s="395">
        <f t="shared" si="225"/>
        <v>0</v>
      </c>
      <c r="AS121" s="393">
        <f t="shared" si="226"/>
        <v>0</v>
      </c>
      <c r="AT121" s="395">
        <f t="shared" si="227"/>
        <v>0</v>
      </c>
      <c r="AU121" s="393">
        <f t="shared" si="228"/>
        <v>0</v>
      </c>
      <c r="AV121" s="394">
        <f t="shared" si="229"/>
        <v>0</v>
      </c>
      <c r="AW121" s="747"/>
      <c r="AX121" s="746"/>
      <c r="BB121" s="559"/>
      <c r="BC121" s="536"/>
    </row>
    <row r="122" spans="1:55" ht="17.25" customHeight="1">
      <c r="A122" s="172"/>
      <c r="B122" s="769" t="s">
        <v>181</v>
      </c>
      <c r="C122" s="759" t="s">
        <v>249</v>
      </c>
      <c r="D122" s="760"/>
      <c r="E122" s="193"/>
      <c r="F122" s="114"/>
      <c r="G122" s="115"/>
      <c r="H122" s="114"/>
      <c r="I122" s="115"/>
      <c r="J122" s="112"/>
      <c r="K122" s="113"/>
      <c r="L122" s="114"/>
      <c r="M122" s="115"/>
      <c r="N122" s="114"/>
      <c r="O122" s="115"/>
      <c r="P122" s="116"/>
      <c r="Q122" s="193"/>
      <c r="R122" s="114"/>
      <c r="S122" s="115"/>
      <c r="T122" s="114"/>
      <c r="U122" s="115"/>
      <c r="V122" s="112"/>
      <c r="W122" s="113"/>
      <c r="X122" s="114"/>
      <c r="Y122" s="115"/>
      <c r="Z122" s="114"/>
      <c r="AA122" s="115"/>
      <c r="AB122" s="116"/>
      <c r="AC122" s="193"/>
      <c r="AD122" s="114"/>
      <c r="AE122" s="115"/>
      <c r="AF122" s="114"/>
      <c r="AG122" s="115"/>
      <c r="AH122" s="112"/>
      <c r="AI122" s="113"/>
      <c r="AJ122" s="114"/>
      <c r="AK122" s="115"/>
      <c r="AL122" s="114"/>
      <c r="AM122" s="115"/>
      <c r="AN122" s="116"/>
      <c r="AO122" s="193"/>
      <c r="AP122" s="112"/>
      <c r="AQ122" s="403">
        <f t="shared" si="224"/>
        <v>0</v>
      </c>
      <c r="AR122" s="404">
        <f t="shared" si="225"/>
        <v>0</v>
      </c>
      <c r="AS122" s="405">
        <f t="shared" si="226"/>
        <v>0</v>
      </c>
      <c r="AT122" s="404">
        <f t="shared" si="227"/>
        <v>0</v>
      </c>
      <c r="AU122" s="405">
        <f t="shared" si="228"/>
        <v>0</v>
      </c>
      <c r="AV122" s="406">
        <f t="shared" si="229"/>
        <v>0</v>
      </c>
      <c r="AW122" s="747"/>
      <c r="AX122" s="746"/>
      <c r="BA122" s="535">
        <f t="shared" si="236"/>
        <v>0</v>
      </c>
      <c r="BB122" s="559">
        <f t="shared" si="217"/>
        <v>0.32037579999999999</v>
      </c>
      <c r="BC122" s="536">
        <v>320375.8</v>
      </c>
    </row>
    <row r="123" spans="1:55" ht="17.25" customHeight="1">
      <c r="A123" s="172"/>
      <c r="B123" s="770"/>
      <c r="C123" s="790"/>
      <c r="D123" s="791"/>
      <c r="E123" s="130"/>
      <c r="F123" s="109"/>
      <c r="G123" s="110"/>
      <c r="H123" s="109"/>
      <c r="I123" s="110"/>
      <c r="J123" s="107"/>
      <c r="K123" s="108"/>
      <c r="L123" s="109"/>
      <c r="M123" s="110"/>
      <c r="N123" s="109"/>
      <c r="O123" s="110"/>
      <c r="P123" s="111"/>
      <c r="Q123" s="130"/>
      <c r="R123" s="109"/>
      <c r="S123" s="110"/>
      <c r="T123" s="109"/>
      <c r="U123" s="110"/>
      <c r="V123" s="107"/>
      <c r="W123" s="108"/>
      <c r="X123" s="109"/>
      <c r="Y123" s="110"/>
      <c r="Z123" s="109"/>
      <c r="AA123" s="110"/>
      <c r="AB123" s="111"/>
      <c r="AC123" s="130"/>
      <c r="AD123" s="109"/>
      <c r="AE123" s="110"/>
      <c r="AF123" s="109"/>
      <c r="AG123" s="110"/>
      <c r="AH123" s="107"/>
      <c r="AI123" s="108"/>
      <c r="AJ123" s="109"/>
      <c r="AK123" s="110"/>
      <c r="AL123" s="109"/>
      <c r="AM123" s="110"/>
      <c r="AN123" s="111"/>
      <c r="AO123" s="130"/>
      <c r="AP123" s="107"/>
      <c r="AQ123" s="396">
        <f t="shared" si="224"/>
        <v>0</v>
      </c>
      <c r="AR123" s="395">
        <f t="shared" si="225"/>
        <v>0</v>
      </c>
      <c r="AS123" s="393">
        <f t="shared" si="226"/>
        <v>0</v>
      </c>
      <c r="AT123" s="395">
        <f t="shared" si="227"/>
        <v>0</v>
      </c>
      <c r="AU123" s="393">
        <f t="shared" si="228"/>
        <v>0</v>
      </c>
      <c r="AV123" s="394">
        <f t="shared" si="229"/>
        <v>0</v>
      </c>
      <c r="AW123" s="747"/>
      <c r="AX123" s="746"/>
      <c r="BB123" s="559"/>
      <c r="BC123" s="536"/>
    </row>
    <row r="124" spans="1:55" ht="17.25" customHeight="1">
      <c r="A124" s="172"/>
      <c r="B124" s="769" t="s">
        <v>181</v>
      </c>
      <c r="C124" s="759" t="s">
        <v>58</v>
      </c>
      <c r="D124" s="760"/>
      <c r="E124" s="193"/>
      <c r="F124" s="114"/>
      <c r="G124" s="115"/>
      <c r="H124" s="114"/>
      <c r="I124" s="115"/>
      <c r="J124" s="112"/>
      <c r="K124" s="113"/>
      <c r="L124" s="114"/>
      <c r="M124" s="115"/>
      <c r="N124" s="114"/>
      <c r="O124" s="115"/>
      <c r="P124" s="116"/>
      <c r="Q124" s="193"/>
      <c r="R124" s="114"/>
      <c r="S124" s="115"/>
      <c r="T124" s="114"/>
      <c r="U124" s="115"/>
      <c r="V124" s="112"/>
      <c r="W124" s="113">
        <v>1</v>
      </c>
      <c r="X124" s="114"/>
      <c r="Y124" s="115">
        <v>1</v>
      </c>
      <c r="Z124" s="114"/>
      <c r="AA124" s="115"/>
      <c r="AB124" s="116"/>
      <c r="AC124" s="193"/>
      <c r="AD124" s="114"/>
      <c r="AE124" s="115"/>
      <c r="AF124" s="114"/>
      <c r="AG124" s="115"/>
      <c r="AH124" s="112"/>
      <c r="AI124" s="113">
        <v>1</v>
      </c>
      <c r="AJ124" s="114"/>
      <c r="AK124" s="115"/>
      <c r="AL124" s="114"/>
      <c r="AM124" s="115">
        <v>1</v>
      </c>
      <c r="AN124" s="116"/>
      <c r="AO124" s="193"/>
      <c r="AP124" s="112"/>
      <c r="AQ124" s="403">
        <f t="shared" si="224"/>
        <v>2</v>
      </c>
      <c r="AR124" s="404">
        <f t="shared" si="225"/>
        <v>0</v>
      </c>
      <c r="AS124" s="405">
        <f t="shared" si="226"/>
        <v>1</v>
      </c>
      <c r="AT124" s="404">
        <f t="shared" si="227"/>
        <v>0</v>
      </c>
      <c r="AU124" s="405">
        <f t="shared" si="228"/>
        <v>1</v>
      </c>
      <c r="AV124" s="406">
        <f t="shared" si="229"/>
        <v>0</v>
      </c>
      <c r="AW124" s="747">
        <v>0.96</v>
      </c>
      <c r="AX124" s="746"/>
      <c r="BA124" s="535">
        <f t="shared" si="236"/>
        <v>0.95949800599523138</v>
      </c>
      <c r="BB124" s="559">
        <f t="shared" si="217"/>
        <v>2.0844233000000001</v>
      </c>
      <c r="BC124" s="536">
        <v>2084423.3</v>
      </c>
    </row>
    <row r="125" spans="1:55" ht="17.25" customHeight="1">
      <c r="A125" s="172"/>
      <c r="B125" s="770"/>
      <c r="C125" s="790"/>
      <c r="D125" s="791"/>
      <c r="E125" s="130"/>
      <c r="F125" s="109"/>
      <c r="G125" s="110"/>
      <c r="H125" s="109"/>
      <c r="I125" s="110"/>
      <c r="J125" s="107"/>
      <c r="K125" s="108"/>
      <c r="L125" s="109"/>
      <c r="M125" s="110"/>
      <c r="N125" s="109"/>
      <c r="O125" s="110"/>
      <c r="P125" s="111"/>
      <c r="Q125" s="130"/>
      <c r="R125" s="109"/>
      <c r="S125" s="110"/>
      <c r="T125" s="109"/>
      <c r="U125" s="110"/>
      <c r="V125" s="107"/>
      <c r="W125" s="108"/>
      <c r="X125" s="109"/>
      <c r="Y125" s="110"/>
      <c r="Z125" s="109"/>
      <c r="AA125" s="110"/>
      <c r="AB125" s="111"/>
      <c r="AC125" s="130"/>
      <c r="AD125" s="109"/>
      <c r="AE125" s="110"/>
      <c r="AF125" s="109"/>
      <c r="AG125" s="110"/>
      <c r="AH125" s="107"/>
      <c r="AI125" s="108"/>
      <c r="AJ125" s="109"/>
      <c r="AK125" s="110"/>
      <c r="AL125" s="109"/>
      <c r="AM125" s="110"/>
      <c r="AN125" s="111"/>
      <c r="AO125" s="130"/>
      <c r="AP125" s="107"/>
      <c r="AQ125" s="396">
        <f t="shared" si="224"/>
        <v>0</v>
      </c>
      <c r="AR125" s="395">
        <f t="shared" si="225"/>
        <v>0</v>
      </c>
      <c r="AS125" s="393">
        <f t="shared" si="226"/>
        <v>0</v>
      </c>
      <c r="AT125" s="395">
        <f t="shared" si="227"/>
        <v>0</v>
      </c>
      <c r="AU125" s="393">
        <f t="shared" si="228"/>
        <v>0</v>
      </c>
      <c r="AV125" s="394">
        <f t="shared" si="229"/>
        <v>0</v>
      </c>
      <c r="AW125" s="747"/>
      <c r="AX125" s="746"/>
      <c r="BB125" s="559"/>
      <c r="BC125" s="536"/>
    </row>
    <row r="126" spans="1:55" ht="17.25" customHeight="1">
      <c r="A126" s="172"/>
      <c r="B126" s="769" t="s">
        <v>181</v>
      </c>
      <c r="C126" s="759" t="s">
        <v>59</v>
      </c>
      <c r="D126" s="760"/>
      <c r="E126" s="193"/>
      <c r="F126" s="114"/>
      <c r="G126" s="115"/>
      <c r="H126" s="114"/>
      <c r="I126" s="115"/>
      <c r="J126" s="112"/>
      <c r="K126" s="113"/>
      <c r="L126" s="114"/>
      <c r="M126" s="115"/>
      <c r="N126" s="114"/>
      <c r="O126" s="115"/>
      <c r="P126" s="116"/>
      <c r="Q126" s="193"/>
      <c r="R126" s="114"/>
      <c r="S126" s="115"/>
      <c r="T126" s="114"/>
      <c r="U126" s="115"/>
      <c r="V126" s="112"/>
      <c r="W126" s="113">
        <v>3</v>
      </c>
      <c r="X126" s="114"/>
      <c r="Y126" s="115"/>
      <c r="Z126" s="114"/>
      <c r="AA126" s="115">
        <v>2</v>
      </c>
      <c r="AB126" s="116"/>
      <c r="AC126" s="193"/>
      <c r="AD126" s="114"/>
      <c r="AE126" s="115"/>
      <c r="AF126" s="114"/>
      <c r="AG126" s="115"/>
      <c r="AH126" s="112"/>
      <c r="AI126" s="113"/>
      <c r="AJ126" s="114"/>
      <c r="AK126" s="115"/>
      <c r="AL126" s="114"/>
      <c r="AM126" s="115"/>
      <c r="AN126" s="116"/>
      <c r="AO126" s="193"/>
      <c r="AP126" s="112"/>
      <c r="AQ126" s="403">
        <f t="shared" si="224"/>
        <v>3</v>
      </c>
      <c r="AR126" s="404">
        <f t="shared" si="225"/>
        <v>0</v>
      </c>
      <c r="AS126" s="405">
        <f t="shared" si="226"/>
        <v>0</v>
      </c>
      <c r="AT126" s="404">
        <f t="shared" si="227"/>
        <v>0</v>
      </c>
      <c r="AU126" s="405">
        <f t="shared" si="228"/>
        <v>2</v>
      </c>
      <c r="AV126" s="406">
        <f t="shared" si="229"/>
        <v>0</v>
      </c>
      <c r="AW126" s="747">
        <v>1.43</v>
      </c>
      <c r="AX126" s="746"/>
      <c r="BA126" s="535">
        <f t="shared" si="236"/>
        <v>1.4279200930204266</v>
      </c>
      <c r="BB126" s="559">
        <f t="shared" si="217"/>
        <v>2.1009579</v>
      </c>
      <c r="BC126" s="536">
        <v>2100957.9</v>
      </c>
    </row>
    <row r="127" spans="1:55" ht="17.25" customHeight="1">
      <c r="A127" s="172"/>
      <c r="B127" s="770"/>
      <c r="C127" s="790"/>
      <c r="D127" s="791"/>
      <c r="E127" s="130"/>
      <c r="F127" s="109"/>
      <c r="G127" s="110"/>
      <c r="H127" s="109"/>
      <c r="I127" s="110"/>
      <c r="J127" s="107"/>
      <c r="K127" s="108"/>
      <c r="L127" s="109"/>
      <c r="M127" s="110"/>
      <c r="N127" s="109"/>
      <c r="O127" s="110"/>
      <c r="P127" s="111"/>
      <c r="Q127" s="130"/>
      <c r="R127" s="109"/>
      <c r="S127" s="110"/>
      <c r="T127" s="109"/>
      <c r="U127" s="110"/>
      <c r="V127" s="107"/>
      <c r="W127" s="108"/>
      <c r="X127" s="109"/>
      <c r="Y127" s="110"/>
      <c r="Z127" s="109"/>
      <c r="AA127" s="110"/>
      <c r="AB127" s="111"/>
      <c r="AC127" s="130"/>
      <c r="AD127" s="109"/>
      <c r="AE127" s="110"/>
      <c r="AF127" s="109"/>
      <c r="AG127" s="110"/>
      <c r="AH127" s="107"/>
      <c r="AI127" s="108"/>
      <c r="AJ127" s="109"/>
      <c r="AK127" s="110"/>
      <c r="AL127" s="109"/>
      <c r="AM127" s="110"/>
      <c r="AN127" s="111"/>
      <c r="AO127" s="130"/>
      <c r="AP127" s="107"/>
      <c r="AQ127" s="396">
        <f t="shared" si="224"/>
        <v>0</v>
      </c>
      <c r="AR127" s="395">
        <f t="shared" si="225"/>
        <v>0</v>
      </c>
      <c r="AS127" s="393">
        <f t="shared" si="226"/>
        <v>0</v>
      </c>
      <c r="AT127" s="395">
        <f t="shared" si="227"/>
        <v>0</v>
      </c>
      <c r="AU127" s="393">
        <f t="shared" si="228"/>
        <v>0</v>
      </c>
      <c r="AV127" s="394">
        <f t="shared" si="229"/>
        <v>0</v>
      </c>
      <c r="AW127" s="747"/>
      <c r="AX127" s="746"/>
      <c r="BB127" s="559"/>
      <c r="BC127" s="536"/>
    </row>
    <row r="128" spans="1:55" ht="17.25" customHeight="1">
      <c r="A128" s="172"/>
      <c r="B128" s="769" t="s">
        <v>181</v>
      </c>
      <c r="C128" s="759" t="s">
        <v>60</v>
      </c>
      <c r="D128" s="760"/>
      <c r="E128" s="193"/>
      <c r="F128" s="114"/>
      <c r="G128" s="115"/>
      <c r="H128" s="114"/>
      <c r="I128" s="115"/>
      <c r="J128" s="112"/>
      <c r="K128" s="113"/>
      <c r="L128" s="114"/>
      <c r="M128" s="115"/>
      <c r="N128" s="114"/>
      <c r="O128" s="115"/>
      <c r="P128" s="116"/>
      <c r="Q128" s="193"/>
      <c r="R128" s="114"/>
      <c r="S128" s="115"/>
      <c r="T128" s="114"/>
      <c r="U128" s="115"/>
      <c r="V128" s="112"/>
      <c r="W128" s="113"/>
      <c r="X128" s="114"/>
      <c r="Y128" s="115"/>
      <c r="Z128" s="114"/>
      <c r="AA128" s="115"/>
      <c r="AB128" s="116"/>
      <c r="AC128" s="193">
        <v>1</v>
      </c>
      <c r="AD128" s="114"/>
      <c r="AE128" s="115"/>
      <c r="AF128" s="114"/>
      <c r="AG128" s="115"/>
      <c r="AH128" s="112"/>
      <c r="AI128" s="113"/>
      <c r="AJ128" s="114"/>
      <c r="AK128" s="115"/>
      <c r="AL128" s="114"/>
      <c r="AM128" s="115"/>
      <c r="AN128" s="116"/>
      <c r="AO128" s="193"/>
      <c r="AP128" s="112"/>
      <c r="AQ128" s="403">
        <f t="shared" si="224"/>
        <v>1</v>
      </c>
      <c r="AR128" s="404">
        <f t="shared" si="225"/>
        <v>0</v>
      </c>
      <c r="AS128" s="405">
        <f t="shared" si="226"/>
        <v>0</v>
      </c>
      <c r="AT128" s="404">
        <f t="shared" si="227"/>
        <v>0</v>
      </c>
      <c r="AU128" s="405">
        <f t="shared" si="228"/>
        <v>0</v>
      </c>
      <c r="AV128" s="406">
        <f t="shared" si="229"/>
        <v>0</v>
      </c>
      <c r="AW128" s="747">
        <v>1.82</v>
      </c>
      <c r="AX128" s="746"/>
      <c r="BA128" s="535">
        <f t="shared" si="236"/>
        <v>1.8159963491209397</v>
      </c>
      <c r="BB128" s="559">
        <f t="shared" si="217"/>
        <v>0.55066190000000004</v>
      </c>
      <c r="BC128" s="536">
        <v>550661.9</v>
      </c>
    </row>
    <row r="129" spans="1:55" ht="17.25" customHeight="1">
      <c r="A129" s="172"/>
      <c r="B129" s="770"/>
      <c r="C129" s="790"/>
      <c r="D129" s="791"/>
      <c r="E129" s="130"/>
      <c r="F129" s="109"/>
      <c r="G129" s="110"/>
      <c r="H129" s="109"/>
      <c r="I129" s="110"/>
      <c r="J129" s="107"/>
      <c r="K129" s="108"/>
      <c r="L129" s="109"/>
      <c r="M129" s="110"/>
      <c r="N129" s="109"/>
      <c r="O129" s="110"/>
      <c r="P129" s="111"/>
      <c r="Q129" s="130"/>
      <c r="R129" s="109"/>
      <c r="S129" s="110"/>
      <c r="T129" s="109"/>
      <c r="U129" s="110"/>
      <c r="V129" s="107"/>
      <c r="W129" s="108"/>
      <c r="X129" s="109"/>
      <c r="Y129" s="110"/>
      <c r="Z129" s="109"/>
      <c r="AA129" s="110"/>
      <c r="AB129" s="111"/>
      <c r="AC129" s="130"/>
      <c r="AD129" s="109"/>
      <c r="AE129" s="110"/>
      <c r="AF129" s="109"/>
      <c r="AG129" s="110"/>
      <c r="AH129" s="107"/>
      <c r="AI129" s="108"/>
      <c r="AJ129" s="109"/>
      <c r="AK129" s="110"/>
      <c r="AL129" s="109"/>
      <c r="AM129" s="110"/>
      <c r="AN129" s="111"/>
      <c r="AO129" s="130"/>
      <c r="AP129" s="107"/>
      <c r="AQ129" s="396">
        <f t="shared" si="224"/>
        <v>0</v>
      </c>
      <c r="AR129" s="395">
        <f t="shared" si="225"/>
        <v>0</v>
      </c>
      <c r="AS129" s="393">
        <f t="shared" si="226"/>
        <v>0</v>
      </c>
      <c r="AT129" s="395">
        <f t="shared" si="227"/>
        <v>0</v>
      </c>
      <c r="AU129" s="393">
        <f t="shared" si="228"/>
        <v>0</v>
      </c>
      <c r="AV129" s="394">
        <f t="shared" si="229"/>
        <v>0</v>
      </c>
      <c r="AW129" s="747"/>
      <c r="AX129" s="746"/>
      <c r="BB129" s="559"/>
      <c r="BC129" s="536"/>
    </row>
    <row r="130" spans="1:55" ht="17.25" customHeight="1">
      <c r="A130" s="172"/>
      <c r="B130" s="769" t="s">
        <v>181</v>
      </c>
      <c r="C130" s="759" t="s">
        <v>287</v>
      </c>
      <c r="D130" s="760"/>
      <c r="E130" s="193"/>
      <c r="F130" s="114"/>
      <c r="G130" s="115"/>
      <c r="H130" s="114"/>
      <c r="I130" s="115"/>
      <c r="J130" s="112"/>
      <c r="K130" s="113"/>
      <c r="L130" s="114"/>
      <c r="M130" s="115"/>
      <c r="N130" s="114"/>
      <c r="O130" s="115"/>
      <c r="P130" s="116"/>
      <c r="Q130" s="193"/>
      <c r="R130" s="114"/>
      <c r="S130" s="115"/>
      <c r="T130" s="114"/>
      <c r="U130" s="115"/>
      <c r="V130" s="112"/>
      <c r="W130" s="113"/>
      <c r="X130" s="114"/>
      <c r="Y130" s="115"/>
      <c r="Z130" s="114"/>
      <c r="AA130" s="115"/>
      <c r="AB130" s="116"/>
      <c r="AC130" s="193"/>
      <c r="AD130" s="114"/>
      <c r="AE130" s="115"/>
      <c r="AF130" s="114"/>
      <c r="AG130" s="115"/>
      <c r="AH130" s="112"/>
      <c r="AI130" s="113"/>
      <c r="AJ130" s="114"/>
      <c r="AK130" s="115"/>
      <c r="AL130" s="114"/>
      <c r="AM130" s="115"/>
      <c r="AN130" s="116"/>
      <c r="AO130" s="193"/>
      <c r="AP130" s="112"/>
      <c r="AQ130" s="403">
        <f t="shared" si="224"/>
        <v>0</v>
      </c>
      <c r="AR130" s="404">
        <f t="shared" si="225"/>
        <v>0</v>
      </c>
      <c r="AS130" s="405">
        <f t="shared" si="226"/>
        <v>0</v>
      </c>
      <c r="AT130" s="404">
        <f t="shared" si="227"/>
        <v>0</v>
      </c>
      <c r="AU130" s="405">
        <f t="shared" si="228"/>
        <v>0</v>
      </c>
      <c r="AV130" s="406">
        <f t="shared" si="229"/>
        <v>0</v>
      </c>
      <c r="AW130" s="747"/>
      <c r="AX130" s="746"/>
      <c r="BA130" s="535">
        <f t="shared" si="236"/>
        <v>0</v>
      </c>
      <c r="BB130" s="559">
        <f t="shared" si="217"/>
        <v>0.26746700000000001</v>
      </c>
      <c r="BC130" s="536">
        <v>267467</v>
      </c>
    </row>
    <row r="131" spans="1:55" ht="17.25" customHeight="1">
      <c r="A131" s="172"/>
      <c r="B131" s="770"/>
      <c r="C131" s="790"/>
      <c r="D131" s="791"/>
      <c r="E131" s="130"/>
      <c r="F131" s="109"/>
      <c r="G131" s="110"/>
      <c r="H131" s="109"/>
      <c r="I131" s="110"/>
      <c r="J131" s="107"/>
      <c r="K131" s="108"/>
      <c r="L131" s="109"/>
      <c r="M131" s="110"/>
      <c r="N131" s="109"/>
      <c r="O131" s="110"/>
      <c r="P131" s="111"/>
      <c r="Q131" s="130"/>
      <c r="R131" s="109"/>
      <c r="S131" s="110"/>
      <c r="T131" s="109"/>
      <c r="U131" s="110"/>
      <c r="V131" s="107"/>
      <c r="W131" s="108"/>
      <c r="X131" s="109"/>
      <c r="Y131" s="110"/>
      <c r="Z131" s="109"/>
      <c r="AA131" s="110"/>
      <c r="AB131" s="111"/>
      <c r="AC131" s="130"/>
      <c r="AD131" s="109"/>
      <c r="AE131" s="110"/>
      <c r="AF131" s="109"/>
      <c r="AG131" s="110"/>
      <c r="AH131" s="107"/>
      <c r="AI131" s="108"/>
      <c r="AJ131" s="109"/>
      <c r="AK131" s="110"/>
      <c r="AL131" s="109"/>
      <c r="AM131" s="110"/>
      <c r="AN131" s="111"/>
      <c r="AO131" s="130"/>
      <c r="AP131" s="107"/>
      <c r="AQ131" s="396">
        <f t="shared" si="224"/>
        <v>0</v>
      </c>
      <c r="AR131" s="395">
        <f t="shared" si="225"/>
        <v>0</v>
      </c>
      <c r="AS131" s="393">
        <f t="shared" si="226"/>
        <v>0</v>
      </c>
      <c r="AT131" s="395">
        <f t="shared" si="227"/>
        <v>0</v>
      </c>
      <c r="AU131" s="393">
        <f t="shared" si="228"/>
        <v>0</v>
      </c>
      <c r="AV131" s="394">
        <f t="shared" si="229"/>
        <v>0</v>
      </c>
      <c r="AW131" s="747"/>
      <c r="AX131" s="746"/>
      <c r="BB131" s="559"/>
      <c r="BC131" s="536"/>
    </row>
    <row r="132" spans="1:55" ht="17.25" customHeight="1">
      <c r="A132" s="172"/>
      <c r="B132" s="757" t="s">
        <v>181</v>
      </c>
      <c r="C132" s="759" t="s">
        <v>61</v>
      </c>
      <c r="D132" s="760"/>
      <c r="E132" s="193"/>
      <c r="F132" s="114"/>
      <c r="G132" s="115"/>
      <c r="H132" s="114"/>
      <c r="I132" s="115"/>
      <c r="J132" s="112"/>
      <c r="K132" s="113"/>
      <c r="L132" s="114"/>
      <c r="M132" s="115"/>
      <c r="N132" s="114"/>
      <c r="O132" s="115"/>
      <c r="P132" s="116"/>
      <c r="Q132" s="193"/>
      <c r="R132" s="114"/>
      <c r="S132" s="115"/>
      <c r="T132" s="114"/>
      <c r="U132" s="115"/>
      <c r="V132" s="112"/>
      <c r="W132" s="113">
        <v>1</v>
      </c>
      <c r="X132" s="114"/>
      <c r="Y132" s="115"/>
      <c r="Z132" s="114"/>
      <c r="AA132" s="115"/>
      <c r="AB132" s="116"/>
      <c r="AC132" s="193"/>
      <c r="AD132" s="114"/>
      <c r="AE132" s="115"/>
      <c r="AF132" s="114"/>
      <c r="AG132" s="115"/>
      <c r="AH132" s="112"/>
      <c r="AI132" s="113"/>
      <c r="AJ132" s="114"/>
      <c r="AK132" s="115"/>
      <c r="AL132" s="114"/>
      <c r="AM132" s="115"/>
      <c r="AN132" s="116"/>
      <c r="AO132" s="193"/>
      <c r="AP132" s="112"/>
      <c r="AQ132" s="403">
        <f t="shared" si="224"/>
        <v>1</v>
      </c>
      <c r="AR132" s="404">
        <f t="shared" si="225"/>
        <v>0</v>
      </c>
      <c r="AS132" s="405">
        <f t="shared" si="226"/>
        <v>0</v>
      </c>
      <c r="AT132" s="404">
        <f t="shared" si="227"/>
        <v>0</v>
      </c>
      <c r="AU132" s="405">
        <f t="shared" si="228"/>
        <v>0</v>
      </c>
      <c r="AV132" s="406">
        <f t="shared" si="229"/>
        <v>0</v>
      </c>
      <c r="AW132" s="747">
        <v>1.3</v>
      </c>
      <c r="AX132" s="746"/>
      <c r="BA132" s="535">
        <f t="shared" si="236"/>
        <v>1.2998645931053361</v>
      </c>
      <c r="BB132" s="559">
        <f t="shared" si="217"/>
        <v>0.76931090000000002</v>
      </c>
      <c r="BC132" s="536">
        <v>769310.9</v>
      </c>
    </row>
    <row r="133" spans="1:55" ht="17.25" customHeight="1">
      <c r="A133" s="172"/>
      <c r="B133" s="793"/>
      <c r="C133" s="858"/>
      <c r="D133" s="808"/>
      <c r="E133" s="186"/>
      <c r="F133" s="187"/>
      <c r="G133" s="636"/>
      <c r="H133" s="187"/>
      <c r="I133" s="636"/>
      <c r="J133" s="189"/>
      <c r="K133" s="188"/>
      <c r="L133" s="187"/>
      <c r="M133" s="636"/>
      <c r="N133" s="187"/>
      <c r="O133" s="636"/>
      <c r="P133" s="200"/>
      <c r="Q133" s="186"/>
      <c r="R133" s="187"/>
      <c r="S133" s="636"/>
      <c r="T133" s="187"/>
      <c r="U133" s="636"/>
      <c r="V133" s="189"/>
      <c r="W133" s="188"/>
      <c r="X133" s="187"/>
      <c r="Y133" s="636"/>
      <c r="Z133" s="187"/>
      <c r="AA133" s="636"/>
      <c r="AB133" s="200"/>
      <c r="AC133" s="186"/>
      <c r="AD133" s="187"/>
      <c r="AE133" s="636"/>
      <c r="AF133" s="187"/>
      <c r="AG133" s="636"/>
      <c r="AH133" s="189"/>
      <c r="AI133" s="188"/>
      <c r="AJ133" s="187"/>
      <c r="AK133" s="636"/>
      <c r="AL133" s="187"/>
      <c r="AM133" s="636"/>
      <c r="AN133" s="200"/>
      <c r="AO133" s="186"/>
      <c r="AP133" s="189"/>
      <c r="AQ133" s="411">
        <f t="shared" si="224"/>
        <v>0</v>
      </c>
      <c r="AR133" s="412">
        <f t="shared" si="225"/>
        <v>0</v>
      </c>
      <c r="AS133" s="413">
        <f t="shared" si="226"/>
        <v>0</v>
      </c>
      <c r="AT133" s="412">
        <f t="shared" si="227"/>
        <v>0</v>
      </c>
      <c r="AU133" s="413">
        <f t="shared" si="228"/>
        <v>0</v>
      </c>
      <c r="AV133" s="414">
        <f t="shared" si="229"/>
        <v>0</v>
      </c>
      <c r="AW133" s="860"/>
      <c r="AX133" s="771"/>
      <c r="BB133" s="559"/>
      <c r="BC133" s="536"/>
    </row>
    <row r="134" spans="1:55" ht="17.25" customHeight="1">
      <c r="A134" s="172"/>
      <c r="B134" s="757" t="s">
        <v>181</v>
      </c>
      <c r="C134" s="759" t="s">
        <v>62</v>
      </c>
      <c r="D134" s="760"/>
      <c r="E134" s="193"/>
      <c r="F134" s="114"/>
      <c r="G134" s="115"/>
      <c r="H134" s="114"/>
      <c r="I134" s="115"/>
      <c r="J134" s="112"/>
      <c r="K134" s="113"/>
      <c r="L134" s="114"/>
      <c r="M134" s="115"/>
      <c r="N134" s="114"/>
      <c r="O134" s="115"/>
      <c r="P134" s="116"/>
      <c r="Q134" s="193"/>
      <c r="R134" s="114"/>
      <c r="S134" s="115"/>
      <c r="T134" s="114"/>
      <c r="U134" s="115"/>
      <c r="V134" s="112"/>
      <c r="W134" s="113"/>
      <c r="X134" s="114"/>
      <c r="Y134" s="115"/>
      <c r="Z134" s="114"/>
      <c r="AA134" s="115"/>
      <c r="AB134" s="116"/>
      <c r="AC134" s="193"/>
      <c r="AD134" s="114"/>
      <c r="AE134" s="115"/>
      <c r="AF134" s="114"/>
      <c r="AG134" s="115"/>
      <c r="AH134" s="112"/>
      <c r="AI134" s="113"/>
      <c r="AJ134" s="114"/>
      <c r="AK134" s="115"/>
      <c r="AL134" s="114"/>
      <c r="AM134" s="115"/>
      <c r="AN134" s="116"/>
      <c r="AO134" s="193"/>
      <c r="AP134" s="112"/>
      <c r="AQ134" s="403">
        <f t="shared" si="224"/>
        <v>0</v>
      </c>
      <c r="AR134" s="404">
        <f t="shared" si="225"/>
        <v>0</v>
      </c>
      <c r="AS134" s="405">
        <f t="shared" si="226"/>
        <v>0</v>
      </c>
      <c r="AT134" s="404">
        <f t="shared" si="227"/>
        <v>0</v>
      </c>
      <c r="AU134" s="405">
        <f t="shared" si="228"/>
        <v>0</v>
      </c>
      <c r="AV134" s="406">
        <f t="shared" si="229"/>
        <v>0</v>
      </c>
      <c r="AW134" s="747"/>
      <c r="AX134" s="746"/>
      <c r="BA134" s="535">
        <f t="shared" si="236"/>
        <v>0</v>
      </c>
      <c r="BB134" s="559">
        <f t="shared" si="217"/>
        <v>0.66505700000000001</v>
      </c>
      <c r="BC134" s="536">
        <v>665057</v>
      </c>
    </row>
    <row r="135" spans="1:55" ht="17.25" customHeight="1">
      <c r="A135" s="172"/>
      <c r="B135" s="839"/>
      <c r="C135" s="790"/>
      <c r="D135" s="791"/>
      <c r="E135" s="130"/>
      <c r="F135" s="109"/>
      <c r="G135" s="110"/>
      <c r="H135" s="109"/>
      <c r="I135" s="110"/>
      <c r="J135" s="107"/>
      <c r="K135" s="108"/>
      <c r="L135" s="109"/>
      <c r="M135" s="110"/>
      <c r="N135" s="109"/>
      <c r="O135" s="110"/>
      <c r="P135" s="111"/>
      <c r="Q135" s="130"/>
      <c r="R135" s="109"/>
      <c r="S135" s="110"/>
      <c r="T135" s="109"/>
      <c r="U135" s="110"/>
      <c r="V135" s="107"/>
      <c r="W135" s="108"/>
      <c r="X135" s="109"/>
      <c r="Y135" s="110"/>
      <c r="Z135" s="109"/>
      <c r="AA135" s="110"/>
      <c r="AB135" s="111"/>
      <c r="AC135" s="130"/>
      <c r="AD135" s="109"/>
      <c r="AE135" s="110"/>
      <c r="AF135" s="109"/>
      <c r="AG135" s="110"/>
      <c r="AH135" s="107"/>
      <c r="AI135" s="108"/>
      <c r="AJ135" s="109"/>
      <c r="AK135" s="110"/>
      <c r="AL135" s="109"/>
      <c r="AM135" s="110"/>
      <c r="AN135" s="111"/>
      <c r="AO135" s="130"/>
      <c r="AP135" s="107"/>
      <c r="AQ135" s="396">
        <f t="shared" si="224"/>
        <v>0</v>
      </c>
      <c r="AR135" s="395">
        <f t="shared" si="225"/>
        <v>0</v>
      </c>
      <c r="AS135" s="393">
        <f t="shared" si="226"/>
        <v>0</v>
      </c>
      <c r="AT135" s="395">
        <f t="shared" si="227"/>
        <v>0</v>
      </c>
      <c r="AU135" s="393">
        <f t="shared" si="228"/>
        <v>0</v>
      </c>
      <c r="AV135" s="394">
        <f t="shared" si="229"/>
        <v>0</v>
      </c>
      <c r="AW135" s="747"/>
      <c r="AX135" s="746"/>
      <c r="BB135" s="559"/>
      <c r="BC135" s="536"/>
    </row>
    <row r="136" spans="1:55" ht="17.25" customHeight="1">
      <c r="A136" s="172"/>
      <c r="B136" s="769" t="s">
        <v>181</v>
      </c>
      <c r="C136" s="759" t="s">
        <v>214</v>
      </c>
      <c r="D136" s="760"/>
      <c r="E136" s="193"/>
      <c r="F136" s="114"/>
      <c r="G136" s="115"/>
      <c r="H136" s="114"/>
      <c r="I136" s="115"/>
      <c r="J136" s="112"/>
      <c r="K136" s="113"/>
      <c r="L136" s="114"/>
      <c r="M136" s="115"/>
      <c r="N136" s="114"/>
      <c r="O136" s="115"/>
      <c r="P136" s="116"/>
      <c r="Q136" s="193"/>
      <c r="R136" s="114"/>
      <c r="S136" s="115"/>
      <c r="T136" s="114"/>
      <c r="U136" s="115"/>
      <c r="V136" s="112"/>
      <c r="W136" s="113">
        <v>5</v>
      </c>
      <c r="X136" s="114"/>
      <c r="Y136" s="115"/>
      <c r="Z136" s="114"/>
      <c r="AA136" s="115">
        <v>2</v>
      </c>
      <c r="AB136" s="116"/>
      <c r="AC136" s="193"/>
      <c r="AD136" s="114"/>
      <c r="AE136" s="115"/>
      <c r="AF136" s="114"/>
      <c r="AG136" s="115"/>
      <c r="AH136" s="112"/>
      <c r="AI136" s="113"/>
      <c r="AJ136" s="114"/>
      <c r="AK136" s="115"/>
      <c r="AL136" s="114"/>
      <c r="AM136" s="115"/>
      <c r="AN136" s="116"/>
      <c r="AO136" s="193"/>
      <c r="AP136" s="112"/>
      <c r="AQ136" s="403">
        <f t="shared" si="224"/>
        <v>5</v>
      </c>
      <c r="AR136" s="404">
        <f t="shared" si="225"/>
        <v>0</v>
      </c>
      <c r="AS136" s="405">
        <f t="shared" si="226"/>
        <v>0</v>
      </c>
      <c r="AT136" s="404">
        <f t="shared" si="227"/>
        <v>0</v>
      </c>
      <c r="AU136" s="405">
        <f t="shared" si="228"/>
        <v>2</v>
      </c>
      <c r="AV136" s="406">
        <f t="shared" si="229"/>
        <v>0</v>
      </c>
      <c r="AW136" s="747">
        <v>11.11</v>
      </c>
      <c r="AX136" s="746"/>
      <c r="BA136" s="535">
        <f t="shared" si="236"/>
        <v>11.110970372153064</v>
      </c>
      <c r="BB136" s="559">
        <f t="shared" si="217"/>
        <v>0.45000570000000001</v>
      </c>
      <c r="BC136" s="536">
        <v>450005.7</v>
      </c>
    </row>
    <row r="137" spans="1:55" ht="17.25" customHeight="1">
      <c r="A137" s="172"/>
      <c r="B137" s="770"/>
      <c r="C137" s="790"/>
      <c r="D137" s="791"/>
      <c r="E137" s="130"/>
      <c r="F137" s="109"/>
      <c r="G137" s="110"/>
      <c r="H137" s="109"/>
      <c r="I137" s="110"/>
      <c r="J137" s="107"/>
      <c r="K137" s="108"/>
      <c r="L137" s="109"/>
      <c r="M137" s="110"/>
      <c r="N137" s="109"/>
      <c r="O137" s="110"/>
      <c r="P137" s="111"/>
      <c r="Q137" s="130"/>
      <c r="R137" s="109"/>
      <c r="S137" s="110"/>
      <c r="T137" s="109"/>
      <c r="U137" s="110"/>
      <c r="V137" s="107"/>
      <c r="W137" s="108"/>
      <c r="X137" s="109"/>
      <c r="Y137" s="110"/>
      <c r="Z137" s="109"/>
      <c r="AA137" s="110"/>
      <c r="AB137" s="111"/>
      <c r="AC137" s="130"/>
      <c r="AD137" s="109"/>
      <c r="AE137" s="110"/>
      <c r="AF137" s="109"/>
      <c r="AG137" s="110"/>
      <c r="AH137" s="107"/>
      <c r="AI137" s="108"/>
      <c r="AJ137" s="109"/>
      <c r="AK137" s="110"/>
      <c r="AL137" s="109"/>
      <c r="AM137" s="110"/>
      <c r="AN137" s="111"/>
      <c r="AO137" s="130"/>
      <c r="AP137" s="107"/>
      <c r="AQ137" s="396">
        <f t="shared" si="224"/>
        <v>0</v>
      </c>
      <c r="AR137" s="395">
        <f t="shared" si="225"/>
        <v>0</v>
      </c>
      <c r="AS137" s="393">
        <f t="shared" si="226"/>
        <v>0</v>
      </c>
      <c r="AT137" s="395">
        <f t="shared" si="227"/>
        <v>0</v>
      </c>
      <c r="AU137" s="393">
        <f t="shared" si="228"/>
        <v>0</v>
      </c>
      <c r="AV137" s="394">
        <f t="shared" si="229"/>
        <v>0</v>
      </c>
      <c r="AW137" s="747"/>
      <c r="AX137" s="746"/>
      <c r="BB137" s="559"/>
      <c r="BC137" s="536"/>
    </row>
    <row r="138" spans="1:55" ht="17.25" customHeight="1">
      <c r="A138" s="172"/>
      <c r="B138" s="769" t="s">
        <v>181</v>
      </c>
      <c r="C138" s="759" t="s">
        <v>322</v>
      </c>
      <c r="D138" s="760"/>
      <c r="E138" s="193"/>
      <c r="F138" s="114"/>
      <c r="G138" s="115"/>
      <c r="H138" s="114"/>
      <c r="I138" s="115"/>
      <c r="J138" s="112"/>
      <c r="K138" s="113"/>
      <c r="L138" s="114"/>
      <c r="M138" s="115"/>
      <c r="N138" s="114"/>
      <c r="O138" s="115"/>
      <c r="P138" s="116"/>
      <c r="Q138" s="193"/>
      <c r="R138" s="114"/>
      <c r="S138" s="115"/>
      <c r="T138" s="114"/>
      <c r="U138" s="115"/>
      <c r="V138" s="112"/>
      <c r="W138" s="113"/>
      <c r="X138" s="114"/>
      <c r="Y138" s="115"/>
      <c r="Z138" s="114"/>
      <c r="AA138" s="115"/>
      <c r="AB138" s="116"/>
      <c r="AC138" s="193"/>
      <c r="AD138" s="114"/>
      <c r="AE138" s="115"/>
      <c r="AF138" s="114"/>
      <c r="AG138" s="115"/>
      <c r="AH138" s="112"/>
      <c r="AI138" s="113"/>
      <c r="AJ138" s="114"/>
      <c r="AK138" s="115"/>
      <c r="AL138" s="114"/>
      <c r="AM138" s="115"/>
      <c r="AN138" s="116"/>
      <c r="AO138" s="193"/>
      <c r="AP138" s="112"/>
      <c r="AQ138" s="403">
        <f t="shared" si="224"/>
        <v>0</v>
      </c>
      <c r="AR138" s="404">
        <f t="shared" si="225"/>
        <v>0</v>
      </c>
      <c r="AS138" s="405">
        <f t="shared" si="226"/>
        <v>0</v>
      </c>
      <c r="AT138" s="404">
        <f t="shared" si="227"/>
        <v>0</v>
      </c>
      <c r="AU138" s="405">
        <f t="shared" si="228"/>
        <v>0</v>
      </c>
      <c r="AV138" s="406">
        <f t="shared" si="229"/>
        <v>0</v>
      </c>
      <c r="AW138" s="747"/>
      <c r="AX138" s="746"/>
      <c r="BA138" s="535">
        <f t="shared" si="236"/>
        <v>0</v>
      </c>
      <c r="BB138" s="559">
        <f t="shared" si="217"/>
        <v>1.7964894</v>
      </c>
      <c r="BC138" s="536">
        <v>1796489.4</v>
      </c>
    </row>
    <row r="139" spans="1:55" ht="17.25" customHeight="1">
      <c r="A139" s="172"/>
      <c r="B139" s="770"/>
      <c r="C139" s="790"/>
      <c r="D139" s="791"/>
      <c r="E139" s="130"/>
      <c r="F139" s="109"/>
      <c r="G139" s="110"/>
      <c r="H139" s="109"/>
      <c r="I139" s="110"/>
      <c r="J139" s="107"/>
      <c r="K139" s="108"/>
      <c r="L139" s="109"/>
      <c r="M139" s="110"/>
      <c r="N139" s="109"/>
      <c r="O139" s="110"/>
      <c r="P139" s="111"/>
      <c r="Q139" s="130"/>
      <c r="R139" s="109"/>
      <c r="S139" s="110"/>
      <c r="T139" s="109"/>
      <c r="U139" s="110"/>
      <c r="V139" s="107"/>
      <c r="W139" s="108"/>
      <c r="X139" s="109"/>
      <c r="Y139" s="110"/>
      <c r="Z139" s="109"/>
      <c r="AA139" s="110"/>
      <c r="AB139" s="111"/>
      <c r="AC139" s="130"/>
      <c r="AD139" s="109"/>
      <c r="AE139" s="110"/>
      <c r="AF139" s="109"/>
      <c r="AG139" s="110"/>
      <c r="AH139" s="107"/>
      <c r="AI139" s="108"/>
      <c r="AJ139" s="109"/>
      <c r="AK139" s="110"/>
      <c r="AL139" s="109"/>
      <c r="AM139" s="110"/>
      <c r="AN139" s="111"/>
      <c r="AO139" s="130"/>
      <c r="AP139" s="107"/>
      <c r="AQ139" s="396">
        <f t="shared" si="224"/>
        <v>0</v>
      </c>
      <c r="AR139" s="395">
        <f t="shared" si="225"/>
        <v>0</v>
      </c>
      <c r="AS139" s="393">
        <f t="shared" si="226"/>
        <v>0</v>
      </c>
      <c r="AT139" s="395">
        <f t="shared" si="227"/>
        <v>0</v>
      </c>
      <c r="AU139" s="393">
        <f t="shared" si="228"/>
        <v>0</v>
      </c>
      <c r="AV139" s="394">
        <f t="shared" si="229"/>
        <v>0</v>
      </c>
      <c r="AW139" s="747"/>
      <c r="AX139" s="746"/>
      <c r="BB139" s="559"/>
      <c r="BC139" s="536"/>
    </row>
    <row r="140" spans="1:55" ht="17.25" customHeight="1">
      <c r="A140" s="172"/>
      <c r="B140" s="769" t="s">
        <v>181</v>
      </c>
      <c r="C140" s="818" t="s">
        <v>357</v>
      </c>
      <c r="D140" s="819"/>
      <c r="E140" s="193"/>
      <c r="F140" s="114"/>
      <c r="G140" s="115"/>
      <c r="H140" s="114"/>
      <c r="I140" s="115"/>
      <c r="J140" s="112"/>
      <c r="K140" s="113"/>
      <c r="L140" s="114"/>
      <c r="M140" s="115"/>
      <c r="N140" s="114"/>
      <c r="O140" s="115"/>
      <c r="P140" s="116"/>
      <c r="Q140" s="193"/>
      <c r="R140" s="114"/>
      <c r="S140" s="115"/>
      <c r="T140" s="114"/>
      <c r="U140" s="115"/>
      <c r="V140" s="112"/>
      <c r="W140" s="113"/>
      <c r="X140" s="114"/>
      <c r="Y140" s="115"/>
      <c r="Z140" s="114"/>
      <c r="AA140" s="115"/>
      <c r="AB140" s="116"/>
      <c r="AC140" s="193"/>
      <c r="AD140" s="114"/>
      <c r="AE140" s="115"/>
      <c r="AF140" s="114"/>
      <c r="AG140" s="115"/>
      <c r="AH140" s="112"/>
      <c r="AI140" s="113"/>
      <c r="AJ140" s="114"/>
      <c r="AK140" s="115"/>
      <c r="AL140" s="114"/>
      <c r="AM140" s="115"/>
      <c r="AN140" s="116"/>
      <c r="AO140" s="193"/>
      <c r="AP140" s="112"/>
      <c r="AQ140" s="403">
        <f t="shared" si="224"/>
        <v>0</v>
      </c>
      <c r="AR140" s="404">
        <f t="shared" si="225"/>
        <v>0</v>
      </c>
      <c r="AS140" s="405">
        <f t="shared" si="226"/>
        <v>0</v>
      </c>
      <c r="AT140" s="404">
        <f t="shared" si="227"/>
        <v>0</v>
      </c>
      <c r="AU140" s="405">
        <f t="shared" si="228"/>
        <v>0</v>
      </c>
      <c r="AV140" s="406">
        <f t="shared" si="229"/>
        <v>0</v>
      </c>
      <c r="AW140" s="747"/>
      <c r="AX140" s="746"/>
      <c r="BA140" s="535">
        <f t="shared" si="236"/>
        <v>0</v>
      </c>
      <c r="BB140" s="559">
        <f t="shared" si="217"/>
        <v>0.69712300000000005</v>
      </c>
      <c r="BC140" s="536">
        <v>697123</v>
      </c>
    </row>
    <row r="141" spans="1:55" ht="17.25" customHeight="1">
      <c r="A141" s="172"/>
      <c r="B141" s="770"/>
      <c r="C141" s="820"/>
      <c r="D141" s="821"/>
      <c r="E141" s="130"/>
      <c r="F141" s="109"/>
      <c r="G141" s="110"/>
      <c r="H141" s="109"/>
      <c r="I141" s="110"/>
      <c r="J141" s="107"/>
      <c r="K141" s="108"/>
      <c r="L141" s="109"/>
      <c r="M141" s="110"/>
      <c r="N141" s="109"/>
      <c r="O141" s="110"/>
      <c r="P141" s="111"/>
      <c r="Q141" s="130"/>
      <c r="R141" s="109"/>
      <c r="S141" s="110"/>
      <c r="T141" s="109"/>
      <c r="U141" s="110"/>
      <c r="V141" s="107"/>
      <c r="W141" s="108"/>
      <c r="X141" s="109"/>
      <c r="Y141" s="110"/>
      <c r="Z141" s="109"/>
      <c r="AA141" s="110"/>
      <c r="AB141" s="111"/>
      <c r="AC141" s="130"/>
      <c r="AD141" s="109"/>
      <c r="AE141" s="110"/>
      <c r="AF141" s="109"/>
      <c r="AG141" s="110"/>
      <c r="AH141" s="107"/>
      <c r="AI141" s="108"/>
      <c r="AJ141" s="109"/>
      <c r="AK141" s="110"/>
      <c r="AL141" s="109"/>
      <c r="AM141" s="110"/>
      <c r="AN141" s="111"/>
      <c r="AO141" s="130"/>
      <c r="AP141" s="107"/>
      <c r="AQ141" s="396">
        <f t="shared" si="224"/>
        <v>0</v>
      </c>
      <c r="AR141" s="395">
        <f t="shared" si="225"/>
        <v>0</v>
      </c>
      <c r="AS141" s="393">
        <f t="shared" si="226"/>
        <v>0</v>
      </c>
      <c r="AT141" s="395">
        <f t="shared" si="227"/>
        <v>0</v>
      </c>
      <c r="AU141" s="393">
        <f t="shared" si="228"/>
        <v>0</v>
      </c>
      <c r="AV141" s="394">
        <f t="shared" si="229"/>
        <v>0</v>
      </c>
      <c r="AW141" s="747"/>
      <c r="AX141" s="746"/>
      <c r="BB141" s="559"/>
      <c r="BC141" s="536"/>
    </row>
    <row r="142" spans="1:55" ht="17.25" customHeight="1">
      <c r="A142" s="172"/>
      <c r="B142" s="769" t="s">
        <v>181</v>
      </c>
      <c r="C142" s="759" t="s">
        <v>63</v>
      </c>
      <c r="D142" s="760"/>
      <c r="E142" s="193"/>
      <c r="F142" s="114"/>
      <c r="G142" s="115"/>
      <c r="H142" s="114"/>
      <c r="I142" s="115"/>
      <c r="J142" s="112"/>
      <c r="K142" s="113"/>
      <c r="L142" s="114"/>
      <c r="M142" s="115"/>
      <c r="N142" s="114"/>
      <c r="O142" s="115"/>
      <c r="P142" s="116"/>
      <c r="Q142" s="193"/>
      <c r="R142" s="114"/>
      <c r="S142" s="115"/>
      <c r="T142" s="114"/>
      <c r="U142" s="115"/>
      <c r="V142" s="112"/>
      <c r="W142" s="113"/>
      <c r="X142" s="114"/>
      <c r="Y142" s="115"/>
      <c r="Z142" s="114"/>
      <c r="AA142" s="115"/>
      <c r="AB142" s="116"/>
      <c r="AC142" s="193"/>
      <c r="AD142" s="114"/>
      <c r="AE142" s="115"/>
      <c r="AF142" s="114"/>
      <c r="AG142" s="115"/>
      <c r="AH142" s="112"/>
      <c r="AI142" s="113"/>
      <c r="AJ142" s="114"/>
      <c r="AK142" s="115"/>
      <c r="AL142" s="114"/>
      <c r="AM142" s="115"/>
      <c r="AN142" s="116"/>
      <c r="AO142" s="193"/>
      <c r="AP142" s="112"/>
      <c r="AQ142" s="403">
        <f t="shared" si="224"/>
        <v>0</v>
      </c>
      <c r="AR142" s="404">
        <f t="shared" si="225"/>
        <v>0</v>
      </c>
      <c r="AS142" s="405">
        <f t="shared" si="226"/>
        <v>0</v>
      </c>
      <c r="AT142" s="404">
        <f t="shared" si="227"/>
        <v>0</v>
      </c>
      <c r="AU142" s="405">
        <f t="shared" si="228"/>
        <v>0</v>
      </c>
      <c r="AV142" s="406">
        <f t="shared" si="229"/>
        <v>0</v>
      </c>
      <c r="AW142" s="747"/>
      <c r="AX142" s="746"/>
      <c r="BA142" s="535">
        <f t="shared" si="236"/>
        <v>0</v>
      </c>
      <c r="BB142" s="559">
        <f t="shared" si="217"/>
        <v>9.0497100000000011E-2</v>
      </c>
      <c r="BC142" s="536">
        <v>90497.1</v>
      </c>
    </row>
    <row r="143" spans="1:55" ht="17.25" customHeight="1">
      <c r="A143" s="172"/>
      <c r="B143" s="770"/>
      <c r="C143" s="790"/>
      <c r="D143" s="791"/>
      <c r="E143" s="130"/>
      <c r="F143" s="109"/>
      <c r="G143" s="110"/>
      <c r="H143" s="109"/>
      <c r="I143" s="110"/>
      <c r="J143" s="107"/>
      <c r="K143" s="108"/>
      <c r="L143" s="109"/>
      <c r="M143" s="110"/>
      <c r="N143" s="109"/>
      <c r="O143" s="110"/>
      <c r="P143" s="111"/>
      <c r="Q143" s="130"/>
      <c r="R143" s="109"/>
      <c r="S143" s="110"/>
      <c r="T143" s="109"/>
      <c r="U143" s="110"/>
      <c r="V143" s="107"/>
      <c r="W143" s="108"/>
      <c r="X143" s="109"/>
      <c r="Y143" s="110"/>
      <c r="Z143" s="109"/>
      <c r="AA143" s="110"/>
      <c r="AB143" s="111"/>
      <c r="AC143" s="130"/>
      <c r="AD143" s="109"/>
      <c r="AE143" s="110"/>
      <c r="AF143" s="109"/>
      <c r="AG143" s="110"/>
      <c r="AH143" s="107"/>
      <c r="AI143" s="108"/>
      <c r="AJ143" s="109"/>
      <c r="AK143" s="110"/>
      <c r="AL143" s="109"/>
      <c r="AM143" s="110"/>
      <c r="AN143" s="111"/>
      <c r="AO143" s="130"/>
      <c r="AP143" s="107"/>
      <c r="AQ143" s="396">
        <f t="shared" si="224"/>
        <v>0</v>
      </c>
      <c r="AR143" s="395">
        <f t="shared" si="225"/>
        <v>0</v>
      </c>
      <c r="AS143" s="393">
        <f t="shared" si="226"/>
        <v>0</v>
      </c>
      <c r="AT143" s="395">
        <f t="shared" si="227"/>
        <v>0</v>
      </c>
      <c r="AU143" s="393">
        <f t="shared" si="228"/>
        <v>0</v>
      </c>
      <c r="AV143" s="394">
        <f t="shared" si="229"/>
        <v>0</v>
      </c>
      <c r="AW143" s="747"/>
      <c r="AX143" s="746"/>
      <c r="BB143" s="559"/>
      <c r="BC143" s="536"/>
    </row>
    <row r="144" spans="1:55" ht="17.25" customHeight="1">
      <c r="A144" s="172"/>
      <c r="B144" s="769" t="s">
        <v>181</v>
      </c>
      <c r="C144" s="759" t="s">
        <v>64</v>
      </c>
      <c r="D144" s="760"/>
      <c r="E144" s="193"/>
      <c r="F144" s="114"/>
      <c r="G144" s="115"/>
      <c r="H144" s="114"/>
      <c r="I144" s="115"/>
      <c r="J144" s="112"/>
      <c r="K144" s="113"/>
      <c r="L144" s="114"/>
      <c r="M144" s="115"/>
      <c r="N144" s="114"/>
      <c r="O144" s="115"/>
      <c r="P144" s="116"/>
      <c r="Q144" s="193"/>
      <c r="R144" s="114"/>
      <c r="S144" s="115"/>
      <c r="T144" s="114"/>
      <c r="U144" s="115"/>
      <c r="V144" s="112"/>
      <c r="W144" s="113"/>
      <c r="X144" s="114"/>
      <c r="Y144" s="115"/>
      <c r="Z144" s="114"/>
      <c r="AA144" s="115"/>
      <c r="AB144" s="116"/>
      <c r="AC144" s="193"/>
      <c r="AD144" s="114"/>
      <c r="AE144" s="115"/>
      <c r="AF144" s="114"/>
      <c r="AG144" s="115"/>
      <c r="AH144" s="112"/>
      <c r="AI144" s="113"/>
      <c r="AJ144" s="114"/>
      <c r="AK144" s="115"/>
      <c r="AL144" s="114"/>
      <c r="AM144" s="115"/>
      <c r="AN144" s="116"/>
      <c r="AO144" s="193"/>
      <c r="AP144" s="112"/>
      <c r="AQ144" s="403">
        <f t="shared" si="224"/>
        <v>0</v>
      </c>
      <c r="AR144" s="404">
        <f t="shared" si="225"/>
        <v>0</v>
      </c>
      <c r="AS144" s="405">
        <f t="shared" si="226"/>
        <v>0</v>
      </c>
      <c r="AT144" s="404">
        <f t="shared" si="227"/>
        <v>0</v>
      </c>
      <c r="AU144" s="405">
        <f t="shared" si="228"/>
        <v>0</v>
      </c>
      <c r="AV144" s="406">
        <f t="shared" si="229"/>
        <v>0</v>
      </c>
      <c r="AW144" s="747"/>
      <c r="AX144" s="746"/>
      <c r="BA144" s="535">
        <f t="shared" si="236"/>
        <v>0</v>
      </c>
      <c r="BB144" s="559">
        <f t="shared" si="217"/>
        <v>0.67884100000000003</v>
      </c>
      <c r="BC144" s="536">
        <v>678841</v>
      </c>
    </row>
    <row r="145" spans="1:55" ht="17.25" customHeight="1">
      <c r="A145" s="172"/>
      <c r="B145" s="770"/>
      <c r="C145" s="790"/>
      <c r="D145" s="791"/>
      <c r="E145" s="130"/>
      <c r="F145" s="109"/>
      <c r="G145" s="110"/>
      <c r="H145" s="109"/>
      <c r="I145" s="110"/>
      <c r="J145" s="107"/>
      <c r="K145" s="108"/>
      <c r="L145" s="109"/>
      <c r="M145" s="110"/>
      <c r="N145" s="109"/>
      <c r="O145" s="110"/>
      <c r="P145" s="111"/>
      <c r="Q145" s="130"/>
      <c r="R145" s="109"/>
      <c r="S145" s="110"/>
      <c r="T145" s="109"/>
      <c r="U145" s="110"/>
      <c r="V145" s="107"/>
      <c r="W145" s="108"/>
      <c r="X145" s="109"/>
      <c r="Y145" s="110"/>
      <c r="Z145" s="109"/>
      <c r="AA145" s="110"/>
      <c r="AB145" s="111"/>
      <c r="AC145" s="130"/>
      <c r="AD145" s="109"/>
      <c r="AE145" s="110"/>
      <c r="AF145" s="109"/>
      <c r="AG145" s="110"/>
      <c r="AH145" s="107"/>
      <c r="AI145" s="108"/>
      <c r="AJ145" s="109"/>
      <c r="AK145" s="110"/>
      <c r="AL145" s="109"/>
      <c r="AM145" s="110"/>
      <c r="AN145" s="111"/>
      <c r="AO145" s="130"/>
      <c r="AP145" s="107"/>
      <c r="AQ145" s="396">
        <f t="shared" si="224"/>
        <v>0</v>
      </c>
      <c r="AR145" s="395">
        <f t="shared" si="225"/>
        <v>0</v>
      </c>
      <c r="AS145" s="393">
        <f t="shared" si="226"/>
        <v>0</v>
      </c>
      <c r="AT145" s="395">
        <f t="shared" si="227"/>
        <v>0</v>
      </c>
      <c r="AU145" s="393">
        <f t="shared" si="228"/>
        <v>0</v>
      </c>
      <c r="AV145" s="394">
        <f t="shared" si="229"/>
        <v>0</v>
      </c>
      <c r="AW145" s="747"/>
      <c r="AX145" s="746"/>
      <c r="BB145" s="559"/>
      <c r="BC145" s="536"/>
    </row>
    <row r="146" spans="1:55" ht="17.25" customHeight="1">
      <c r="A146" s="172"/>
      <c r="B146" s="769" t="s">
        <v>181</v>
      </c>
      <c r="C146" s="759" t="s">
        <v>65</v>
      </c>
      <c r="D146" s="760"/>
      <c r="E146" s="193"/>
      <c r="F146" s="114"/>
      <c r="G146" s="115"/>
      <c r="H146" s="114"/>
      <c r="I146" s="115"/>
      <c r="J146" s="112"/>
      <c r="K146" s="113"/>
      <c r="L146" s="114"/>
      <c r="M146" s="115"/>
      <c r="N146" s="114"/>
      <c r="O146" s="115"/>
      <c r="P146" s="116"/>
      <c r="Q146" s="193"/>
      <c r="R146" s="114"/>
      <c r="S146" s="115"/>
      <c r="T146" s="114"/>
      <c r="U146" s="115"/>
      <c r="V146" s="112"/>
      <c r="W146" s="113"/>
      <c r="X146" s="114"/>
      <c r="Y146" s="115"/>
      <c r="Z146" s="114"/>
      <c r="AA146" s="115"/>
      <c r="AB146" s="116"/>
      <c r="AC146" s="193"/>
      <c r="AD146" s="114"/>
      <c r="AE146" s="115"/>
      <c r="AF146" s="114"/>
      <c r="AG146" s="115"/>
      <c r="AH146" s="112"/>
      <c r="AI146" s="113"/>
      <c r="AJ146" s="114"/>
      <c r="AK146" s="115"/>
      <c r="AL146" s="114"/>
      <c r="AM146" s="115"/>
      <c r="AN146" s="116"/>
      <c r="AO146" s="193"/>
      <c r="AP146" s="112"/>
      <c r="AQ146" s="403">
        <f t="shared" si="224"/>
        <v>0</v>
      </c>
      <c r="AR146" s="404">
        <f t="shared" si="225"/>
        <v>0</v>
      </c>
      <c r="AS146" s="405">
        <f t="shared" si="226"/>
        <v>0</v>
      </c>
      <c r="AT146" s="404">
        <f t="shared" si="227"/>
        <v>0</v>
      </c>
      <c r="AU146" s="405">
        <f t="shared" si="228"/>
        <v>0</v>
      </c>
      <c r="AV146" s="406">
        <f t="shared" si="229"/>
        <v>0</v>
      </c>
      <c r="AW146" s="747"/>
      <c r="AX146" s="746"/>
      <c r="BA146" s="535">
        <f t="shared" si="236"/>
        <v>0</v>
      </c>
      <c r="BB146" s="559">
        <f t="shared" si="217"/>
        <v>0.55530619999999997</v>
      </c>
      <c r="BC146" s="536">
        <v>555306.19999999995</v>
      </c>
    </row>
    <row r="147" spans="1:55" ht="17.25" customHeight="1">
      <c r="A147" s="172"/>
      <c r="B147" s="770"/>
      <c r="C147" s="790"/>
      <c r="D147" s="791"/>
      <c r="E147" s="130"/>
      <c r="F147" s="109"/>
      <c r="G147" s="110"/>
      <c r="H147" s="109"/>
      <c r="I147" s="110"/>
      <c r="J147" s="107"/>
      <c r="K147" s="108"/>
      <c r="L147" s="109"/>
      <c r="M147" s="110"/>
      <c r="N147" s="109"/>
      <c r="O147" s="110"/>
      <c r="P147" s="111"/>
      <c r="Q147" s="130"/>
      <c r="R147" s="109"/>
      <c r="S147" s="110"/>
      <c r="T147" s="109"/>
      <c r="U147" s="110"/>
      <c r="V147" s="107"/>
      <c r="W147" s="108"/>
      <c r="X147" s="109"/>
      <c r="Y147" s="110"/>
      <c r="Z147" s="109"/>
      <c r="AA147" s="110"/>
      <c r="AB147" s="111"/>
      <c r="AC147" s="130"/>
      <c r="AD147" s="109"/>
      <c r="AE147" s="110"/>
      <c r="AF147" s="109"/>
      <c r="AG147" s="110"/>
      <c r="AH147" s="107"/>
      <c r="AI147" s="108"/>
      <c r="AJ147" s="109"/>
      <c r="AK147" s="110"/>
      <c r="AL147" s="109"/>
      <c r="AM147" s="110"/>
      <c r="AN147" s="111"/>
      <c r="AO147" s="130"/>
      <c r="AP147" s="107"/>
      <c r="AQ147" s="396">
        <f t="shared" si="224"/>
        <v>0</v>
      </c>
      <c r="AR147" s="395">
        <f t="shared" si="225"/>
        <v>0</v>
      </c>
      <c r="AS147" s="393">
        <f t="shared" si="226"/>
        <v>0</v>
      </c>
      <c r="AT147" s="395">
        <f t="shared" si="227"/>
        <v>0</v>
      </c>
      <c r="AU147" s="393">
        <f t="shared" si="228"/>
        <v>0</v>
      </c>
      <c r="AV147" s="394">
        <f t="shared" si="229"/>
        <v>0</v>
      </c>
      <c r="AW147" s="747"/>
      <c r="AX147" s="746"/>
      <c r="BB147" s="559"/>
      <c r="BC147" s="536"/>
    </row>
    <row r="148" spans="1:55" ht="17.25" customHeight="1">
      <c r="A148" s="172"/>
      <c r="B148" s="769" t="s">
        <v>181</v>
      </c>
      <c r="C148" s="759" t="s">
        <v>66</v>
      </c>
      <c r="D148" s="760"/>
      <c r="E148" s="193"/>
      <c r="F148" s="114"/>
      <c r="G148" s="115"/>
      <c r="H148" s="114"/>
      <c r="I148" s="115"/>
      <c r="J148" s="112"/>
      <c r="K148" s="113"/>
      <c r="L148" s="114"/>
      <c r="M148" s="115"/>
      <c r="N148" s="114"/>
      <c r="O148" s="115"/>
      <c r="P148" s="116"/>
      <c r="Q148" s="193"/>
      <c r="R148" s="114"/>
      <c r="S148" s="115"/>
      <c r="T148" s="114"/>
      <c r="U148" s="115"/>
      <c r="V148" s="112"/>
      <c r="W148" s="113"/>
      <c r="X148" s="114"/>
      <c r="Y148" s="115"/>
      <c r="Z148" s="114"/>
      <c r="AA148" s="115"/>
      <c r="AB148" s="116"/>
      <c r="AC148" s="193"/>
      <c r="AD148" s="114"/>
      <c r="AE148" s="115"/>
      <c r="AF148" s="114"/>
      <c r="AG148" s="115"/>
      <c r="AH148" s="112"/>
      <c r="AI148" s="113"/>
      <c r="AJ148" s="114"/>
      <c r="AK148" s="115"/>
      <c r="AL148" s="114"/>
      <c r="AM148" s="115"/>
      <c r="AN148" s="116"/>
      <c r="AO148" s="193"/>
      <c r="AP148" s="112"/>
      <c r="AQ148" s="403">
        <f t="shared" si="224"/>
        <v>0</v>
      </c>
      <c r="AR148" s="404">
        <f t="shared" si="225"/>
        <v>0</v>
      </c>
      <c r="AS148" s="405">
        <f t="shared" si="226"/>
        <v>0</v>
      </c>
      <c r="AT148" s="404">
        <f t="shared" si="227"/>
        <v>0</v>
      </c>
      <c r="AU148" s="405">
        <f t="shared" si="228"/>
        <v>0</v>
      </c>
      <c r="AV148" s="406">
        <f t="shared" si="229"/>
        <v>0</v>
      </c>
      <c r="AW148" s="747"/>
      <c r="AX148" s="746"/>
      <c r="BA148" s="535">
        <f t="shared" si="236"/>
        <v>0</v>
      </c>
      <c r="BB148" s="559">
        <f t="shared" si="217"/>
        <v>0.20517839999999998</v>
      </c>
      <c r="BC148" s="536">
        <v>205178.4</v>
      </c>
    </row>
    <row r="149" spans="1:55" ht="17.25" customHeight="1">
      <c r="A149" s="172"/>
      <c r="B149" s="770"/>
      <c r="C149" s="790"/>
      <c r="D149" s="791"/>
      <c r="E149" s="130"/>
      <c r="F149" s="109"/>
      <c r="G149" s="110"/>
      <c r="H149" s="109"/>
      <c r="I149" s="110"/>
      <c r="J149" s="107"/>
      <c r="K149" s="108"/>
      <c r="L149" s="109"/>
      <c r="M149" s="110"/>
      <c r="N149" s="109"/>
      <c r="O149" s="110"/>
      <c r="P149" s="111"/>
      <c r="Q149" s="130"/>
      <c r="R149" s="109"/>
      <c r="S149" s="110"/>
      <c r="T149" s="109"/>
      <c r="U149" s="110"/>
      <c r="V149" s="107"/>
      <c r="W149" s="108"/>
      <c r="X149" s="109"/>
      <c r="Y149" s="110"/>
      <c r="Z149" s="109"/>
      <c r="AA149" s="110"/>
      <c r="AB149" s="111"/>
      <c r="AC149" s="130"/>
      <c r="AD149" s="109"/>
      <c r="AE149" s="110"/>
      <c r="AF149" s="109"/>
      <c r="AG149" s="110"/>
      <c r="AH149" s="107"/>
      <c r="AI149" s="108"/>
      <c r="AJ149" s="109"/>
      <c r="AK149" s="110"/>
      <c r="AL149" s="109"/>
      <c r="AM149" s="110"/>
      <c r="AN149" s="111"/>
      <c r="AO149" s="130"/>
      <c r="AP149" s="107"/>
      <c r="AQ149" s="396">
        <f t="shared" si="224"/>
        <v>0</v>
      </c>
      <c r="AR149" s="395">
        <f t="shared" si="225"/>
        <v>0</v>
      </c>
      <c r="AS149" s="393">
        <f t="shared" si="226"/>
        <v>0</v>
      </c>
      <c r="AT149" s="395">
        <f t="shared" si="227"/>
        <v>0</v>
      </c>
      <c r="AU149" s="393">
        <f t="shared" si="228"/>
        <v>0</v>
      </c>
      <c r="AV149" s="394">
        <f t="shared" si="229"/>
        <v>0</v>
      </c>
      <c r="AW149" s="747"/>
      <c r="AX149" s="746"/>
      <c r="BB149" s="559"/>
      <c r="BC149" s="536"/>
    </row>
    <row r="150" spans="1:55" ht="17.25" customHeight="1">
      <c r="A150" s="172"/>
      <c r="B150" s="769" t="s">
        <v>181</v>
      </c>
      <c r="C150" s="759" t="s">
        <v>67</v>
      </c>
      <c r="D150" s="760"/>
      <c r="E150" s="193"/>
      <c r="F150" s="114"/>
      <c r="G150" s="115"/>
      <c r="H150" s="114"/>
      <c r="I150" s="115"/>
      <c r="J150" s="112"/>
      <c r="K150" s="113"/>
      <c r="L150" s="114"/>
      <c r="M150" s="115"/>
      <c r="N150" s="114"/>
      <c r="O150" s="115"/>
      <c r="P150" s="116"/>
      <c r="Q150" s="193"/>
      <c r="R150" s="114"/>
      <c r="S150" s="115"/>
      <c r="T150" s="114"/>
      <c r="U150" s="115"/>
      <c r="V150" s="112"/>
      <c r="W150" s="113"/>
      <c r="X150" s="114"/>
      <c r="Y150" s="115"/>
      <c r="Z150" s="114"/>
      <c r="AA150" s="115"/>
      <c r="AB150" s="116"/>
      <c r="AC150" s="193"/>
      <c r="AD150" s="114"/>
      <c r="AE150" s="115"/>
      <c r="AF150" s="114"/>
      <c r="AG150" s="115"/>
      <c r="AH150" s="112"/>
      <c r="AI150" s="113"/>
      <c r="AJ150" s="114"/>
      <c r="AK150" s="115"/>
      <c r="AL150" s="114"/>
      <c r="AM150" s="115"/>
      <c r="AN150" s="116"/>
      <c r="AO150" s="193"/>
      <c r="AP150" s="112"/>
      <c r="AQ150" s="403">
        <f t="shared" si="224"/>
        <v>0</v>
      </c>
      <c r="AR150" s="404">
        <f t="shared" si="225"/>
        <v>0</v>
      </c>
      <c r="AS150" s="405">
        <f t="shared" si="226"/>
        <v>0</v>
      </c>
      <c r="AT150" s="404">
        <f t="shared" si="227"/>
        <v>0</v>
      </c>
      <c r="AU150" s="405">
        <f t="shared" si="228"/>
        <v>0</v>
      </c>
      <c r="AV150" s="406">
        <f t="shared" si="229"/>
        <v>0</v>
      </c>
      <c r="AW150" s="747"/>
      <c r="AX150" s="746"/>
      <c r="BA150" s="535">
        <f t="shared" si="236"/>
        <v>0</v>
      </c>
      <c r="BB150" s="559">
        <f t="shared" si="217"/>
        <v>0.205455</v>
      </c>
      <c r="BC150" s="536">
        <v>205455</v>
      </c>
    </row>
    <row r="151" spans="1:55" ht="17.25" customHeight="1">
      <c r="A151" s="172"/>
      <c r="B151" s="770"/>
      <c r="C151" s="790"/>
      <c r="D151" s="791"/>
      <c r="E151" s="130"/>
      <c r="F151" s="109"/>
      <c r="G151" s="110"/>
      <c r="H151" s="109"/>
      <c r="I151" s="110"/>
      <c r="J151" s="107"/>
      <c r="K151" s="108"/>
      <c r="L151" s="109"/>
      <c r="M151" s="110"/>
      <c r="N151" s="109"/>
      <c r="O151" s="110"/>
      <c r="P151" s="111"/>
      <c r="Q151" s="130"/>
      <c r="R151" s="109"/>
      <c r="S151" s="110"/>
      <c r="T151" s="109"/>
      <c r="U151" s="110"/>
      <c r="V151" s="107"/>
      <c r="W151" s="108"/>
      <c r="X151" s="109"/>
      <c r="Y151" s="110"/>
      <c r="Z151" s="109"/>
      <c r="AA151" s="110"/>
      <c r="AB151" s="111"/>
      <c r="AC151" s="130"/>
      <c r="AD151" s="109"/>
      <c r="AE151" s="110"/>
      <c r="AF151" s="109"/>
      <c r="AG151" s="110"/>
      <c r="AH151" s="107"/>
      <c r="AI151" s="108"/>
      <c r="AJ151" s="109"/>
      <c r="AK151" s="110"/>
      <c r="AL151" s="109"/>
      <c r="AM151" s="110"/>
      <c r="AN151" s="111"/>
      <c r="AO151" s="130"/>
      <c r="AP151" s="107"/>
      <c r="AQ151" s="396">
        <f t="shared" si="224"/>
        <v>0</v>
      </c>
      <c r="AR151" s="395">
        <f t="shared" si="225"/>
        <v>0</v>
      </c>
      <c r="AS151" s="393">
        <f t="shared" si="226"/>
        <v>0</v>
      </c>
      <c r="AT151" s="395">
        <f t="shared" si="227"/>
        <v>0</v>
      </c>
      <c r="AU151" s="393">
        <f t="shared" si="228"/>
        <v>0</v>
      </c>
      <c r="AV151" s="394">
        <f t="shared" si="229"/>
        <v>0</v>
      </c>
      <c r="AW151" s="747"/>
      <c r="AX151" s="746"/>
      <c r="BB151" s="559"/>
      <c r="BC151" s="536"/>
    </row>
    <row r="152" spans="1:55" ht="17.25" customHeight="1">
      <c r="A152" s="172"/>
      <c r="B152" s="769" t="s">
        <v>181</v>
      </c>
      <c r="C152" s="759" t="s">
        <v>216</v>
      </c>
      <c r="D152" s="760"/>
      <c r="E152" s="193"/>
      <c r="F152" s="114"/>
      <c r="G152" s="115"/>
      <c r="H152" s="114"/>
      <c r="I152" s="115"/>
      <c r="J152" s="112"/>
      <c r="K152" s="113"/>
      <c r="L152" s="114"/>
      <c r="M152" s="115"/>
      <c r="N152" s="114"/>
      <c r="O152" s="115"/>
      <c r="P152" s="116"/>
      <c r="Q152" s="193"/>
      <c r="R152" s="114"/>
      <c r="S152" s="115"/>
      <c r="T152" s="114"/>
      <c r="U152" s="115"/>
      <c r="V152" s="112"/>
      <c r="W152" s="113"/>
      <c r="X152" s="114"/>
      <c r="Y152" s="115"/>
      <c r="Z152" s="114"/>
      <c r="AA152" s="115"/>
      <c r="AB152" s="116"/>
      <c r="AC152" s="193"/>
      <c r="AD152" s="114"/>
      <c r="AE152" s="115"/>
      <c r="AF152" s="114"/>
      <c r="AG152" s="115"/>
      <c r="AH152" s="112"/>
      <c r="AI152" s="113"/>
      <c r="AJ152" s="114"/>
      <c r="AK152" s="115"/>
      <c r="AL152" s="114"/>
      <c r="AM152" s="115"/>
      <c r="AN152" s="116"/>
      <c r="AO152" s="193"/>
      <c r="AP152" s="112"/>
      <c r="AQ152" s="403">
        <f t="shared" si="224"/>
        <v>0</v>
      </c>
      <c r="AR152" s="404">
        <f t="shared" si="225"/>
        <v>0</v>
      </c>
      <c r="AS152" s="405">
        <f t="shared" si="226"/>
        <v>0</v>
      </c>
      <c r="AT152" s="404">
        <f t="shared" si="227"/>
        <v>0</v>
      </c>
      <c r="AU152" s="405">
        <f t="shared" si="228"/>
        <v>0</v>
      </c>
      <c r="AV152" s="406">
        <f t="shared" si="229"/>
        <v>0</v>
      </c>
      <c r="AW152" s="747"/>
      <c r="AX152" s="746"/>
      <c r="BA152" s="535">
        <f t="shared" si="236"/>
        <v>0</v>
      </c>
      <c r="BB152" s="559">
        <f t="shared" si="217"/>
        <v>7.7304475000000004</v>
      </c>
      <c r="BC152" s="536">
        <v>7730447.5</v>
      </c>
    </row>
    <row r="153" spans="1:55" ht="17.25" customHeight="1">
      <c r="A153" s="172"/>
      <c r="B153" s="770"/>
      <c r="C153" s="790"/>
      <c r="D153" s="791"/>
      <c r="E153" s="130"/>
      <c r="F153" s="109"/>
      <c r="G153" s="110"/>
      <c r="H153" s="109"/>
      <c r="I153" s="110"/>
      <c r="J153" s="107"/>
      <c r="K153" s="108"/>
      <c r="L153" s="109"/>
      <c r="M153" s="110"/>
      <c r="N153" s="109"/>
      <c r="O153" s="110"/>
      <c r="P153" s="111"/>
      <c r="Q153" s="130"/>
      <c r="R153" s="109"/>
      <c r="S153" s="110"/>
      <c r="T153" s="109"/>
      <c r="U153" s="110"/>
      <c r="V153" s="107"/>
      <c r="W153" s="108"/>
      <c r="X153" s="109"/>
      <c r="Y153" s="110"/>
      <c r="Z153" s="109"/>
      <c r="AA153" s="110"/>
      <c r="AB153" s="111"/>
      <c r="AC153" s="130"/>
      <c r="AD153" s="109"/>
      <c r="AE153" s="110"/>
      <c r="AF153" s="109"/>
      <c r="AG153" s="110"/>
      <c r="AH153" s="107"/>
      <c r="AI153" s="108"/>
      <c r="AJ153" s="109"/>
      <c r="AK153" s="110"/>
      <c r="AL153" s="109"/>
      <c r="AM153" s="110"/>
      <c r="AN153" s="111"/>
      <c r="AO153" s="130"/>
      <c r="AP153" s="107"/>
      <c r="AQ153" s="396">
        <f t="shared" si="224"/>
        <v>0</v>
      </c>
      <c r="AR153" s="395">
        <f t="shared" si="225"/>
        <v>0</v>
      </c>
      <c r="AS153" s="393">
        <f t="shared" si="226"/>
        <v>0</v>
      </c>
      <c r="AT153" s="395">
        <f t="shared" si="227"/>
        <v>0</v>
      </c>
      <c r="AU153" s="393">
        <f t="shared" si="228"/>
        <v>0</v>
      </c>
      <c r="AV153" s="394">
        <f t="shared" si="229"/>
        <v>0</v>
      </c>
      <c r="AW153" s="747"/>
      <c r="AX153" s="746"/>
      <c r="BB153" s="559"/>
      <c r="BC153" s="536"/>
    </row>
    <row r="154" spans="1:55" ht="17.25" customHeight="1">
      <c r="A154" s="172"/>
      <c r="B154" s="769" t="s">
        <v>181</v>
      </c>
      <c r="C154" s="759" t="s">
        <v>250</v>
      </c>
      <c r="D154" s="760"/>
      <c r="E154" s="193"/>
      <c r="F154" s="114"/>
      <c r="G154" s="115"/>
      <c r="H154" s="114"/>
      <c r="I154" s="115"/>
      <c r="J154" s="112"/>
      <c r="K154" s="113"/>
      <c r="L154" s="114"/>
      <c r="M154" s="115"/>
      <c r="N154" s="114"/>
      <c r="O154" s="115"/>
      <c r="P154" s="116"/>
      <c r="Q154" s="193"/>
      <c r="R154" s="114"/>
      <c r="S154" s="115"/>
      <c r="T154" s="114"/>
      <c r="U154" s="115"/>
      <c r="V154" s="112"/>
      <c r="W154" s="113"/>
      <c r="X154" s="114"/>
      <c r="Y154" s="115"/>
      <c r="Z154" s="114"/>
      <c r="AA154" s="115"/>
      <c r="AB154" s="116"/>
      <c r="AC154" s="193"/>
      <c r="AD154" s="114"/>
      <c r="AE154" s="115"/>
      <c r="AF154" s="114"/>
      <c r="AG154" s="115"/>
      <c r="AH154" s="112"/>
      <c r="AI154" s="113"/>
      <c r="AJ154" s="114"/>
      <c r="AK154" s="115"/>
      <c r="AL154" s="114"/>
      <c r="AM154" s="115"/>
      <c r="AN154" s="116"/>
      <c r="AO154" s="193"/>
      <c r="AP154" s="112"/>
      <c r="AQ154" s="403">
        <f t="shared" si="224"/>
        <v>0</v>
      </c>
      <c r="AR154" s="404">
        <f t="shared" si="225"/>
        <v>0</v>
      </c>
      <c r="AS154" s="405">
        <f t="shared" si="226"/>
        <v>0</v>
      </c>
      <c r="AT154" s="404">
        <f t="shared" si="227"/>
        <v>0</v>
      </c>
      <c r="AU154" s="405">
        <f t="shared" si="228"/>
        <v>0</v>
      </c>
      <c r="AV154" s="406">
        <f t="shared" si="229"/>
        <v>0</v>
      </c>
      <c r="AW154" s="747"/>
      <c r="AX154" s="746"/>
      <c r="BA154" s="535">
        <f t="shared" si="236"/>
        <v>0</v>
      </c>
      <c r="BB154" s="559">
        <f t="shared" si="217"/>
        <v>0.7016597</v>
      </c>
      <c r="BC154" s="536">
        <v>701659.7</v>
      </c>
    </row>
    <row r="155" spans="1:55" ht="17.25" customHeight="1">
      <c r="A155" s="172"/>
      <c r="B155" s="770"/>
      <c r="C155" s="790"/>
      <c r="D155" s="791"/>
      <c r="E155" s="130"/>
      <c r="F155" s="109"/>
      <c r="G155" s="110"/>
      <c r="H155" s="109"/>
      <c r="I155" s="110"/>
      <c r="J155" s="107"/>
      <c r="K155" s="108"/>
      <c r="L155" s="109"/>
      <c r="M155" s="110"/>
      <c r="N155" s="109"/>
      <c r="O155" s="110"/>
      <c r="P155" s="111"/>
      <c r="Q155" s="130"/>
      <c r="R155" s="109"/>
      <c r="S155" s="110"/>
      <c r="T155" s="109"/>
      <c r="U155" s="110"/>
      <c r="V155" s="107"/>
      <c r="W155" s="108"/>
      <c r="X155" s="109"/>
      <c r="Y155" s="110"/>
      <c r="Z155" s="109"/>
      <c r="AA155" s="110"/>
      <c r="AB155" s="111"/>
      <c r="AC155" s="130"/>
      <c r="AD155" s="109"/>
      <c r="AE155" s="110"/>
      <c r="AF155" s="109"/>
      <c r="AG155" s="110"/>
      <c r="AH155" s="107"/>
      <c r="AI155" s="108"/>
      <c r="AJ155" s="109"/>
      <c r="AK155" s="110"/>
      <c r="AL155" s="109"/>
      <c r="AM155" s="110"/>
      <c r="AN155" s="111"/>
      <c r="AO155" s="130"/>
      <c r="AP155" s="107"/>
      <c r="AQ155" s="396">
        <f t="shared" si="224"/>
        <v>0</v>
      </c>
      <c r="AR155" s="395">
        <f t="shared" si="225"/>
        <v>0</v>
      </c>
      <c r="AS155" s="393">
        <f t="shared" si="226"/>
        <v>0</v>
      </c>
      <c r="AT155" s="395">
        <f t="shared" si="227"/>
        <v>0</v>
      </c>
      <c r="AU155" s="393">
        <f t="shared" si="228"/>
        <v>0</v>
      </c>
      <c r="AV155" s="394">
        <f t="shared" si="229"/>
        <v>0</v>
      </c>
      <c r="AW155" s="747"/>
      <c r="AX155" s="746"/>
      <c r="BB155" s="559"/>
      <c r="BC155" s="536"/>
    </row>
    <row r="156" spans="1:55" ht="17.25" customHeight="1">
      <c r="A156" s="172"/>
      <c r="B156" s="769" t="s">
        <v>181</v>
      </c>
      <c r="C156" s="759" t="s">
        <v>251</v>
      </c>
      <c r="D156" s="760"/>
      <c r="E156" s="193"/>
      <c r="F156" s="114"/>
      <c r="G156" s="115"/>
      <c r="H156" s="114"/>
      <c r="I156" s="115"/>
      <c r="J156" s="112"/>
      <c r="K156" s="113"/>
      <c r="L156" s="114"/>
      <c r="M156" s="115"/>
      <c r="N156" s="114"/>
      <c r="O156" s="115"/>
      <c r="P156" s="116"/>
      <c r="Q156" s="193"/>
      <c r="R156" s="114"/>
      <c r="S156" s="115"/>
      <c r="T156" s="114"/>
      <c r="U156" s="115"/>
      <c r="V156" s="112"/>
      <c r="W156" s="113">
        <v>1</v>
      </c>
      <c r="X156" s="114"/>
      <c r="Y156" s="115"/>
      <c r="Z156" s="114"/>
      <c r="AA156" s="115"/>
      <c r="AB156" s="116"/>
      <c r="AC156" s="193"/>
      <c r="AD156" s="114"/>
      <c r="AE156" s="115"/>
      <c r="AF156" s="114"/>
      <c r="AG156" s="115"/>
      <c r="AH156" s="112"/>
      <c r="AI156" s="113"/>
      <c r="AJ156" s="114"/>
      <c r="AK156" s="115"/>
      <c r="AL156" s="114"/>
      <c r="AM156" s="115"/>
      <c r="AN156" s="116"/>
      <c r="AO156" s="193"/>
      <c r="AP156" s="112"/>
      <c r="AQ156" s="403">
        <f t="shared" si="224"/>
        <v>1</v>
      </c>
      <c r="AR156" s="404">
        <f t="shared" si="225"/>
        <v>0</v>
      </c>
      <c r="AS156" s="405">
        <f t="shared" si="226"/>
        <v>0</v>
      </c>
      <c r="AT156" s="404">
        <f t="shared" si="227"/>
        <v>0</v>
      </c>
      <c r="AU156" s="405">
        <f t="shared" si="228"/>
        <v>0</v>
      </c>
      <c r="AV156" s="406">
        <f t="shared" si="229"/>
        <v>0</v>
      </c>
      <c r="AW156" s="747">
        <v>2.35</v>
      </c>
      <c r="AX156" s="746"/>
      <c r="BA156" s="535">
        <f t="shared" si="236"/>
        <v>2.3511355044032065</v>
      </c>
      <c r="BB156" s="559">
        <f t="shared" si="217"/>
        <v>0.42532640000000005</v>
      </c>
      <c r="BC156" s="536">
        <v>425326.4</v>
      </c>
    </row>
    <row r="157" spans="1:55" ht="17.25" customHeight="1">
      <c r="A157" s="172"/>
      <c r="B157" s="770"/>
      <c r="C157" s="790"/>
      <c r="D157" s="791"/>
      <c r="E157" s="130"/>
      <c r="F157" s="109"/>
      <c r="G157" s="110"/>
      <c r="H157" s="109"/>
      <c r="I157" s="110"/>
      <c r="J157" s="107"/>
      <c r="K157" s="108"/>
      <c r="L157" s="109"/>
      <c r="M157" s="110"/>
      <c r="N157" s="109"/>
      <c r="O157" s="110"/>
      <c r="P157" s="111"/>
      <c r="Q157" s="130"/>
      <c r="R157" s="109"/>
      <c r="S157" s="110"/>
      <c r="T157" s="109"/>
      <c r="U157" s="110"/>
      <c r="V157" s="107"/>
      <c r="W157" s="108"/>
      <c r="X157" s="109"/>
      <c r="Y157" s="110"/>
      <c r="Z157" s="109"/>
      <c r="AA157" s="110"/>
      <c r="AB157" s="111"/>
      <c r="AC157" s="130"/>
      <c r="AD157" s="109"/>
      <c r="AE157" s="110"/>
      <c r="AF157" s="109"/>
      <c r="AG157" s="110"/>
      <c r="AH157" s="107"/>
      <c r="AI157" s="108"/>
      <c r="AJ157" s="109"/>
      <c r="AK157" s="110"/>
      <c r="AL157" s="109"/>
      <c r="AM157" s="110"/>
      <c r="AN157" s="111"/>
      <c r="AO157" s="130"/>
      <c r="AP157" s="107"/>
      <c r="AQ157" s="396">
        <f t="shared" si="224"/>
        <v>0</v>
      </c>
      <c r="AR157" s="395">
        <f t="shared" si="225"/>
        <v>0</v>
      </c>
      <c r="AS157" s="393">
        <f t="shared" si="226"/>
        <v>0</v>
      </c>
      <c r="AT157" s="395">
        <f t="shared" si="227"/>
        <v>0</v>
      </c>
      <c r="AU157" s="393">
        <f t="shared" si="228"/>
        <v>0</v>
      </c>
      <c r="AV157" s="394">
        <f t="shared" si="229"/>
        <v>0</v>
      </c>
      <c r="AW157" s="747"/>
      <c r="AX157" s="746"/>
      <c r="BB157" s="559"/>
      <c r="BC157" s="536"/>
    </row>
    <row r="158" spans="1:55" ht="17.25" customHeight="1">
      <c r="A158" s="172"/>
      <c r="B158" s="769" t="s">
        <v>181</v>
      </c>
      <c r="C158" s="759" t="s">
        <v>68</v>
      </c>
      <c r="D158" s="760"/>
      <c r="E158" s="193"/>
      <c r="F158" s="114"/>
      <c r="G158" s="115"/>
      <c r="H158" s="114"/>
      <c r="I158" s="115"/>
      <c r="J158" s="112"/>
      <c r="K158" s="113"/>
      <c r="L158" s="114"/>
      <c r="M158" s="115"/>
      <c r="N158" s="114"/>
      <c r="O158" s="115"/>
      <c r="P158" s="116"/>
      <c r="Q158" s="193"/>
      <c r="R158" s="114"/>
      <c r="S158" s="115"/>
      <c r="T158" s="114"/>
      <c r="U158" s="115"/>
      <c r="V158" s="112"/>
      <c r="W158" s="113"/>
      <c r="X158" s="114"/>
      <c r="Y158" s="115"/>
      <c r="Z158" s="114"/>
      <c r="AA158" s="115"/>
      <c r="AB158" s="116"/>
      <c r="AC158" s="193"/>
      <c r="AD158" s="114"/>
      <c r="AE158" s="115"/>
      <c r="AF158" s="114"/>
      <c r="AG158" s="115"/>
      <c r="AH158" s="112"/>
      <c r="AI158" s="113"/>
      <c r="AJ158" s="114"/>
      <c r="AK158" s="115"/>
      <c r="AL158" s="114"/>
      <c r="AM158" s="115"/>
      <c r="AN158" s="116"/>
      <c r="AO158" s="193"/>
      <c r="AP158" s="112"/>
      <c r="AQ158" s="403">
        <f t="shared" si="224"/>
        <v>0</v>
      </c>
      <c r="AR158" s="404">
        <f t="shared" si="225"/>
        <v>0</v>
      </c>
      <c r="AS158" s="405">
        <f t="shared" si="226"/>
        <v>0</v>
      </c>
      <c r="AT158" s="404">
        <f t="shared" si="227"/>
        <v>0</v>
      </c>
      <c r="AU158" s="405">
        <f t="shared" si="228"/>
        <v>0</v>
      </c>
      <c r="AV158" s="406">
        <f t="shared" si="229"/>
        <v>0</v>
      </c>
      <c r="AW158" s="747"/>
      <c r="AX158" s="746"/>
      <c r="BA158" s="535">
        <f t="shared" si="236"/>
        <v>0</v>
      </c>
      <c r="BB158" s="559">
        <f t="shared" si="217"/>
        <v>1.0041519000000001</v>
      </c>
      <c r="BC158" s="536">
        <v>1004151.9</v>
      </c>
    </row>
    <row r="159" spans="1:55" ht="17.25" customHeight="1">
      <c r="A159" s="172"/>
      <c r="B159" s="770"/>
      <c r="C159" s="790"/>
      <c r="D159" s="791"/>
      <c r="E159" s="130"/>
      <c r="F159" s="109"/>
      <c r="G159" s="110"/>
      <c r="H159" s="109"/>
      <c r="I159" s="110"/>
      <c r="J159" s="107"/>
      <c r="K159" s="108"/>
      <c r="L159" s="109"/>
      <c r="M159" s="110"/>
      <c r="N159" s="109"/>
      <c r="O159" s="110"/>
      <c r="P159" s="111"/>
      <c r="Q159" s="130"/>
      <c r="R159" s="109"/>
      <c r="S159" s="110"/>
      <c r="T159" s="109"/>
      <c r="U159" s="110"/>
      <c r="V159" s="107"/>
      <c r="W159" s="108"/>
      <c r="X159" s="109"/>
      <c r="Y159" s="110"/>
      <c r="Z159" s="109"/>
      <c r="AA159" s="110"/>
      <c r="AB159" s="111"/>
      <c r="AC159" s="130"/>
      <c r="AD159" s="109"/>
      <c r="AE159" s="110"/>
      <c r="AF159" s="109"/>
      <c r="AG159" s="110"/>
      <c r="AH159" s="107"/>
      <c r="AI159" s="108"/>
      <c r="AJ159" s="109"/>
      <c r="AK159" s="110"/>
      <c r="AL159" s="109"/>
      <c r="AM159" s="110"/>
      <c r="AN159" s="111"/>
      <c r="AO159" s="130"/>
      <c r="AP159" s="107"/>
      <c r="AQ159" s="396">
        <f t="shared" si="224"/>
        <v>0</v>
      </c>
      <c r="AR159" s="395">
        <f t="shared" si="225"/>
        <v>0</v>
      </c>
      <c r="AS159" s="393">
        <f t="shared" si="226"/>
        <v>0</v>
      </c>
      <c r="AT159" s="395">
        <f t="shared" si="227"/>
        <v>0</v>
      </c>
      <c r="AU159" s="393">
        <f t="shared" si="228"/>
        <v>0</v>
      </c>
      <c r="AV159" s="394">
        <f t="shared" si="229"/>
        <v>0</v>
      </c>
      <c r="AW159" s="747"/>
      <c r="AX159" s="746"/>
      <c r="BB159" s="559"/>
      <c r="BC159" s="536"/>
    </row>
    <row r="160" spans="1:55" ht="17.25" customHeight="1">
      <c r="A160" s="172"/>
      <c r="B160" s="769" t="s">
        <v>181</v>
      </c>
      <c r="C160" s="759" t="s">
        <v>69</v>
      </c>
      <c r="D160" s="760"/>
      <c r="E160" s="193"/>
      <c r="F160" s="114"/>
      <c r="G160" s="115"/>
      <c r="H160" s="114"/>
      <c r="I160" s="115"/>
      <c r="J160" s="112"/>
      <c r="K160" s="113"/>
      <c r="L160" s="114"/>
      <c r="M160" s="115"/>
      <c r="N160" s="114"/>
      <c r="O160" s="115"/>
      <c r="P160" s="116"/>
      <c r="Q160" s="193"/>
      <c r="R160" s="114"/>
      <c r="S160" s="115"/>
      <c r="T160" s="114"/>
      <c r="U160" s="115"/>
      <c r="V160" s="112"/>
      <c r="W160" s="113"/>
      <c r="X160" s="114"/>
      <c r="Y160" s="115"/>
      <c r="Z160" s="114"/>
      <c r="AA160" s="115"/>
      <c r="AB160" s="116"/>
      <c r="AC160" s="193"/>
      <c r="AD160" s="114"/>
      <c r="AE160" s="115"/>
      <c r="AF160" s="114"/>
      <c r="AG160" s="115"/>
      <c r="AH160" s="112"/>
      <c r="AI160" s="113"/>
      <c r="AJ160" s="114"/>
      <c r="AK160" s="115"/>
      <c r="AL160" s="114"/>
      <c r="AM160" s="115"/>
      <c r="AN160" s="116"/>
      <c r="AO160" s="193"/>
      <c r="AP160" s="112"/>
      <c r="AQ160" s="403">
        <f t="shared" si="224"/>
        <v>0</v>
      </c>
      <c r="AR160" s="404">
        <f t="shared" si="225"/>
        <v>0</v>
      </c>
      <c r="AS160" s="405">
        <f t="shared" si="226"/>
        <v>0</v>
      </c>
      <c r="AT160" s="404">
        <f t="shared" si="227"/>
        <v>0</v>
      </c>
      <c r="AU160" s="405">
        <f t="shared" si="228"/>
        <v>0</v>
      </c>
      <c r="AV160" s="406">
        <f t="shared" si="229"/>
        <v>0</v>
      </c>
      <c r="AW160" s="747"/>
      <c r="AX160" s="746"/>
      <c r="BA160" s="535">
        <f t="shared" si="236"/>
        <v>0</v>
      </c>
      <c r="BB160" s="559">
        <f t="shared" si="217"/>
        <v>3.6161800000000001E-2</v>
      </c>
      <c r="BC160" s="536">
        <v>36161.800000000003</v>
      </c>
    </row>
    <row r="161" spans="1:55" ht="17.25" customHeight="1">
      <c r="A161" s="172"/>
      <c r="B161" s="770"/>
      <c r="C161" s="790"/>
      <c r="D161" s="791"/>
      <c r="E161" s="130"/>
      <c r="F161" s="109"/>
      <c r="G161" s="110"/>
      <c r="H161" s="109"/>
      <c r="I161" s="110"/>
      <c r="J161" s="107"/>
      <c r="K161" s="108"/>
      <c r="L161" s="109"/>
      <c r="M161" s="110"/>
      <c r="N161" s="109"/>
      <c r="O161" s="110"/>
      <c r="P161" s="111"/>
      <c r="Q161" s="130"/>
      <c r="R161" s="109"/>
      <c r="S161" s="110"/>
      <c r="T161" s="109"/>
      <c r="U161" s="110"/>
      <c r="V161" s="107"/>
      <c r="W161" s="108"/>
      <c r="X161" s="109"/>
      <c r="Y161" s="110"/>
      <c r="Z161" s="109"/>
      <c r="AA161" s="110"/>
      <c r="AB161" s="111"/>
      <c r="AC161" s="130"/>
      <c r="AD161" s="109"/>
      <c r="AE161" s="110"/>
      <c r="AF161" s="109"/>
      <c r="AG161" s="110"/>
      <c r="AH161" s="107"/>
      <c r="AI161" s="108"/>
      <c r="AJ161" s="109"/>
      <c r="AK161" s="110"/>
      <c r="AL161" s="109"/>
      <c r="AM161" s="110"/>
      <c r="AN161" s="111"/>
      <c r="AO161" s="130"/>
      <c r="AP161" s="107"/>
      <c r="AQ161" s="396">
        <f t="shared" si="224"/>
        <v>0</v>
      </c>
      <c r="AR161" s="395">
        <f t="shared" si="225"/>
        <v>0</v>
      </c>
      <c r="AS161" s="393">
        <f t="shared" si="226"/>
        <v>0</v>
      </c>
      <c r="AT161" s="395">
        <f t="shared" si="227"/>
        <v>0</v>
      </c>
      <c r="AU161" s="393">
        <f t="shared" si="228"/>
        <v>0</v>
      </c>
      <c r="AV161" s="394">
        <f t="shared" si="229"/>
        <v>0</v>
      </c>
      <c r="AW161" s="747"/>
      <c r="AX161" s="746"/>
      <c r="BB161" s="559"/>
      <c r="BC161" s="536"/>
    </row>
    <row r="162" spans="1:55" ht="17.25" customHeight="1">
      <c r="A162" s="172"/>
      <c r="B162" s="769" t="s">
        <v>181</v>
      </c>
      <c r="C162" s="759" t="s">
        <v>70</v>
      </c>
      <c r="D162" s="760"/>
      <c r="E162" s="193"/>
      <c r="F162" s="114"/>
      <c r="G162" s="115"/>
      <c r="H162" s="114"/>
      <c r="I162" s="115"/>
      <c r="J162" s="112"/>
      <c r="K162" s="113"/>
      <c r="L162" s="114"/>
      <c r="M162" s="115"/>
      <c r="N162" s="114"/>
      <c r="O162" s="115"/>
      <c r="P162" s="116"/>
      <c r="Q162" s="193"/>
      <c r="R162" s="114"/>
      <c r="S162" s="115"/>
      <c r="T162" s="114"/>
      <c r="U162" s="115"/>
      <c r="V162" s="112"/>
      <c r="W162" s="113"/>
      <c r="X162" s="114"/>
      <c r="Y162" s="115"/>
      <c r="Z162" s="114"/>
      <c r="AA162" s="115"/>
      <c r="AB162" s="116"/>
      <c r="AC162" s="193"/>
      <c r="AD162" s="114"/>
      <c r="AE162" s="115"/>
      <c r="AF162" s="114"/>
      <c r="AG162" s="115"/>
      <c r="AH162" s="112"/>
      <c r="AI162" s="113"/>
      <c r="AJ162" s="114"/>
      <c r="AK162" s="115"/>
      <c r="AL162" s="114"/>
      <c r="AM162" s="115"/>
      <c r="AN162" s="116"/>
      <c r="AO162" s="193"/>
      <c r="AP162" s="112"/>
      <c r="AQ162" s="403">
        <f t="shared" ref="AQ162:AQ197" si="237">E162+K162+Q162+W162+AC162+AI162+AO162</f>
        <v>0</v>
      </c>
      <c r="AR162" s="404">
        <f t="shared" ref="AR162:AR197" si="238">F162+L162+R162+X162+AD162+AJ162+AP162</f>
        <v>0</v>
      </c>
      <c r="AS162" s="405">
        <f t="shared" ref="AS162:AS197" si="239">G162+M162+S162+Y162+AE162+AK162</f>
        <v>0</v>
      </c>
      <c r="AT162" s="404">
        <f t="shared" ref="AT162:AT197" si="240">H162+N162+T162+Z162+AF162+AL162</f>
        <v>0</v>
      </c>
      <c r="AU162" s="405">
        <f t="shared" ref="AU162:AU197" si="241">I162+O162+U162+AA162+AG162+AM162</f>
        <v>0</v>
      </c>
      <c r="AV162" s="406">
        <f t="shared" ref="AV162:AV197" si="242">J162+P162+V162+AB162+AH162+AN162</f>
        <v>0</v>
      </c>
      <c r="AW162" s="747"/>
      <c r="AX162" s="746"/>
      <c r="BA162" s="535">
        <f t="shared" si="236"/>
        <v>0</v>
      </c>
      <c r="BB162" s="559">
        <f t="shared" ref="BB162:BB198" si="243">BC162/10^6</f>
        <v>0.14230279999999998</v>
      </c>
      <c r="BC162" s="536">
        <v>142302.79999999999</v>
      </c>
    </row>
    <row r="163" spans="1:55" ht="17.25" customHeight="1">
      <c r="A163" s="172"/>
      <c r="B163" s="770"/>
      <c r="C163" s="790"/>
      <c r="D163" s="791"/>
      <c r="E163" s="130"/>
      <c r="F163" s="109"/>
      <c r="G163" s="110"/>
      <c r="H163" s="109"/>
      <c r="I163" s="110"/>
      <c r="J163" s="107"/>
      <c r="K163" s="108"/>
      <c r="L163" s="109"/>
      <c r="M163" s="110"/>
      <c r="N163" s="109"/>
      <c r="O163" s="110"/>
      <c r="P163" s="111"/>
      <c r="Q163" s="130"/>
      <c r="R163" s="109"/>
      <c r="S163" s="110"/>
      <c r="T163" s="109"/>
      <c r="U163" s="110"/>
      <c r="V163" s="107"/>
      <c r="W163" s="108"/>
      <c r="X163" s="109"/>
      <c r="Y163" s="110"/>
      <c r="Z163" s="109"/>
      <c r="AA163" s="110"/>
      <c r="AB163" s="111"/>
      <c r="AC163" s="130"/>
      <c r="AD163" s="109"/>
      <c r="AE163" s="110"/>
      <c r="AF163" s="109"/>
      <c r="AG163" s="110"/>
      <c r="AH163" s="107"/>
      <c r="AI163" s="108"/>
      <c r="AJ163" s="109"/>
      <c r="AK163" s="110"/>
      <c r="AL163" s="109"/>
      <c r="AM163" s="110"/>
      <c r="AN163" s="111"/>
      <c r="AO163" s="130"/>
      <c r="AP163" s="107"/>
      <c r="AQ163" s="396">
        <f t="shared" si="237"/>
        <v>0</v>
      </c>
      <c r="AR163" s="395">
        <f t="shared" si="238"/>
        <v>0</v>
      </c>
      <c r="AS163" s="393">
        <f t="shared" si="239"/>
        <v>0</v>
      </c>
      <c r="AT163" s="395">
        <f t="shared" si="240"/>
        <v>0</v>
      </c>
      <c r="AU163" s="393">
        <f t="shared" si="241"/>
        <v>0</v>
      </c>
      <c r="AV163" s="394">
        <f t="shared" si="242"/>
        <v>0</v>
      </c>
      <c r="AW163" s="747"/>
      <c r="AX163" s="746"/>
      <c r="BB163" s="559"/>
      <c r="BC163" s="536"/>
    </row>
    <row r="164" spans="1:55" ht="17.25" customHeight="1">
      <c r="A164" s="172"/>
      <c r="B164" s="769" t="s">
        <v>181</v>
      </c>
      <c r="C164" s="759" t="s">
        <v>71</v>
      </c>
      <c r="D164" s="760"/>
      <c r="E164" s="193"/>
      <c r="F164" s="114"/>
      <c r="G164" s="115"/>
      <c r="H164" s="114"/>
      <c r="I164" s="115"/>
      <c r="J164" s="112"/>
      <c r="K164" s="113"/>
      <c r="L164" s="114"/>
      <c r="M164" s="115"/>
      <c r="N164" s="114"/>
      <c r="O164" s="115"/>
      <c r="P164" s="116"/>
      <c r="Q164" s="193"/>
      <c r="R164" s="114"/>
      <c r="S164" s="115"/>
      <c r="T164" s="114"/>
      <c r="U164" s="115"/>
      <c r="V164" s="112"/>
      <c r="W164" s="113"/>
      <c r="X164" s="114"/>
      <c r="Y164" s="115"/>
      <c r="Z164" s="114"/>
      <c r="AA164" s="115"/>
      <c r="AB164" s="116"/>
      <c r="AC164" s="193"/>
      <c r="AD164" s="114"/>
      <c r="AE164" s="115"/>
      <c r="AF164" s="114"/>
      <c r="AG164" s="115"/>
      <c r="AH164" s="112"/>
      <c r="AI164" s="113"/>
      <c r="AJ164" s="114"/>
      <c r="AK164" s="115"/>
      <c r="AL164" s="114"/>
      <c r="AM164" s="115"/>
      <c r="AN164" s="116"/>
      <c r="AO164" s="193"/>
      <c r="AP164" s="112"/>
      <c r="AQ164" s="403">
        <f t="shared" si="237"/>
        <v>0</v>
      </c>
      <c r="AR164" s="404">
        <f t="shared" si="238"/>
        <v>0</v>
      </c>
      <c r="AS164" s="405">
        <f t="shared" si="239"/>
        <v>0</v>
      </c>
      <c r="AT164" s="404">
        <f t="shared" si="240"/>
        <v>0</v>
      </c>
      <c r="AU164" s="405">
        <f t="shared" si="241"/>
        <v>0</v>
      </c>
      <c r="AV164" s="406">
        <f t="shared" si="242"/>
        <v>0</v>
      </c>
      <c r="AW164" s="747"/>
      <c r="AX164" s="746"/>
      <c r="BA164" s="535">
        <f t="shared" si="236"/>
        <v>0</v>
      </c>
      <c r="BB164" s="559">
        <f t="shared" si="243"/>
        <v>1.2466742</v>
      </c>
      <c r="BC164" s="536">
        <v>1246674.2</v>
      </c>
    </row>
    <row r="165" spans="1:55" ht="17.25" customHeight="1">
      <c r="A165" s="172"/>
      <c r="B165" s="770"/>
      <c r="C165" s="790"/>
      <c r="D165" s="791"/>
      <c r="E165" s="130"/>
      <c r="F165" s="109"/>
      <c r="G165" s="110"/>
      <c r="H165" s="109"/>
      <c r="I165" s="110"/>
      <c r="J165" s="107"/>
      <c r="K165" s="108"/>
      <c r="L165" s="109"/>
      <c r="M165" s="110"/>
      <c r="N165" s="109"/>
      <c r="O165" s="110"/>
      <c r="P165" s="111"/>
      <c r="Q165" s="130"/>
      <c r="R165" s="109"/>
      <c r="S165" s="110"/>
      <c r="T165" s="109"/>
      <c r="U165" s="110"/>
      <c r="V165" s="107"/>
      <c r="W165" s="108"/>
      <c r="X165" s="109"/>
      <c r="Y165" s="110"/>
      <c r="Z165" s="109"/>
      <c r="AA165" s="110"/>
      <c r="AB165" s="111"/>
      <c r="AC165" s="130"/>
      <c r="AD165" s="109"/>
      <c r="AE165" s="110"/>
      <c r="AF165" s="109"/>
      <c r="AG165" s="110"/>
      <c r="AH165" s="107"/>
      <c r="AI165" s="108"/>
      <c r="AJ165" s="109"/>
      <c r="AK165" s="110"/>
      <c r="AL165" s="109"/>
      <c r="AM165" s="110"/>
      <c r="AN165" s="111"/>
      <c r="AO165" s="130"/>
      <c r="AP165" s="107"/>
      <c r="AQ165" s="396">
        <f t="shared" si="237"/>
        <v>0</v>
      </c>
      <c r="AR165" s="395">
        <f t="shared" si="238"/>
        <v>0</v>
      </c>
      <c r="AS165" s="393">
        <f t="shared" si="239"/>
        <v>0</v>
      </c>
      <c r="AT165" s="395">
        <f t="shared" si="240"/>
        <v>0</v>
      </c>
      <c r="AU165" s="393">
        <f t="shared" si="241"/>
        <v>0</v>
      </c>
      <c r="AV165" s="394">
        <f t="shared" si="242"/>
        <v>0</v>
      </c>
      <c r="AW165" s="747"/>
      <c r="AX165" s="746"/>
      <c r="BB165" s="559"/>
      <c r="BC165" s="536"/>
    </row>
    <row r="166" spans="1:55" ht="17.25" customHeight="1">
      <c r="A166" s="172"/>
      <c r="B166" s="769" t="s">
        <v>181</v>
      </c>
      <c r="C166" s="759" t="s">
        <v>72</v>
      </c>
      <c r="D166" s="760"/>
      <c r="E166" s="193"/>
      <c r="F166" s="114"/>
      <c r="G166" s="115"/>
      <c r="H166" s="114"/>
      <c r="I166" s="115"/>
      <c r="J166" s="112"/>
      <c r="K166" s="113"/>
      <c r="L166" s="114"/>
      <c r="M166" s="115"/>
      <c r="N166" s="114"/>
      <c r="O166" s="115"/>
      <c r="P166" s="116"/>
      <c r="Q166" s="193"/>
      <c r="R166" s="114"/>
      <c r="S166" s="115"/>
      <c r="T166" s="114"/>
      <c r="U166" s="115"/>
      <c r="V166" s="112"/>
      <c r="W166" s="113"/>
      <c r="X166" s="114"/>
      <c r="Y166" s="115"/>
      <c r="Z166" s="114"/>
      <c r="AA166" s="115"/>
      <c r="AB166" s="116"/>
      <c r="AC166" s="193"/>
      <c r="AD166" s="114"/>
      <c r="AE166" s="115"/>
      <c r="AF166" s="114"/>
      <c r="AG166" s="115"/>
      <c r="AH166" s="112"/>
      <c r="AI166" s="113"/>
      <c r="AJ166" s="114"/>
      <c r="AK166" s="115"/>
      <c r="AL166" s="114"/>
      <c r="AM166" s="115"/>
      <c r="AN166" s="116"/>
      <c r="AO166" s="193"/>
      <c r="AP166" s="112"/>
      <c r="AQ166" s="403">
        <f t="shared" si="237"/>
        <v>0</v>
      </c>
      <c r="AR166" s="404">
        <f t="shared" si="238"/>
        <v>0</v>
      </c>
      <c r="AS166" s="405">
        <f t="shared" si="239"/>
        <v>0</v>
      </c>
      <c r="AT166" s="404">
        <f t="shared" si="240"/>
        <v>0</v>
      </c>
      <c r="AU166" s="405">
        <f t="shared" si="241"/>
        <v>0</v>
      </c>
      <c r="AV166" s="406">
        <f t="shared" si="242"/>
        <v>0</v>
      </c>
      <c r="AW166" s="747"/>
      <c r="AX166" s="746"/>
      <c r="BA166" s="535">
        <f t="shared" si="236"/>
        <v>0</v>
      </c>
      <c r="BB166" s="559">
        <f t="shared" si="243"/>
        <v>1.3721041</v>
      </c>
      <c r="BC166" s="536">
        <v>1372104.1</v>
      </c>
    </row>
    <row r="167" spans="1:55" ht="17.25" customHeight="1">
      <c r="A167" s="172"/>
      <c r="B167" s="770"/>
      <c r="C167" s="790"/>
      <c r="D167" s="791"/>
      <c r="E167" s="130"/>
      <c r="F167" s="109"/>
      <c r="G167" s="110"/>
      <c r="H167" s="109"/>
      <c r="I167" s="110"/>
      <c r="J167" s="107"/>
      <c r="K167" s="108"/>
      <c r="L167" s="109"/>
      <c r="M167" s="110"/>
      <c r="N167" s="109"/>
      <c r="O167" s="110"/>
      <c r="P167" s="111"/>
      <c r="Q167" s="130"/>
      <c r="R167" s="109"/>
      <c r="S167" s="110"/>
      <c r="T167" s="109"/>
      <c r="U167" s="110"/>
      <c r="V167" s="107"/>
      <c r="W167" s="108"/>
      <c r="X167" s="109"/>
      <c r="Y167" s="110"/>
      <c r="Z167" s="109"/>
      <c r="AA167" s="110"/>
      <c r="AB167" s="111"/>
      <c r="AC167" s="130"/>
      <c r="AD167" s="109"/>
      <c r="AE167" s="110"/>
      <c r="AF167" s="109"/>
      <c r="AG167" s="110"/>
      <c r="AH167" s="107"/>
      <c r="AI167" s="108"/>
      <c r="AJ167" s="109"/>
      <c r="AK167" s="110"/>
      <c r="AL167" s="109"/>
      <c r="AM167" s="110"/>
      <c r="AN167" s="111"/>
      <c r="AO167" s="130"/>
      <c r="AP167" s="107"/>
      <c r="AQ167" s="396">
        <f t="shared" si="237"/>
        <v>0</v>
      </c>
      <c r="AR167" s="395">
        <f t="shared" si="238"/>
        <v>0</v>
      </c>
      <c r="AS167" s="393">
        <f t="shared" si="239"/>
        <v>0</v>
      </c>
      <c r="AT167" s="395">
        <f t="shared" si="240"/>
        <v>0</v>
      </c>
      <c r="AU167" s="393">
        <f t="shared" si="241"/>
        <v>0</v>
      </c>
      <c r="AV167" s="394">
        <f t="shared" si="242"/>
        <v>0</v>
      </c>
      <c r="AW167" s="747"/>
      <c r="AX167" s="746"/>
      <c r="BB167" s="559"/>
      <c r="BC167" s="536"/>
    </row>
    <row r="168" spans="1:55" ht="17.25" customHeight="1">
      <c r="A168" s="172"/>
      <c r="B168" s="769" t="s">
        <v>183</v>
      </c>
      <c r="C168" s="759" t="s">
        <v>73</v>
      </c>
      <c r="D168" s="760"/>
      <c r="E168" s="193"/>
      <c r="F168" s="114"/>
      <c r="G168" s="115"/>
      <c r="H168" s="114"/>
      <c r="I168" s="115"/>
      <c r="J168" s="112"/>
      <c r="K168" s="113"/>
      <c r="L168" s="114"/>
      <c r="M168" s="115"/>
      <c r="N168" s="114"/>
      <c r="O168" s="115"/>
      <c r="P168" s="116"/>
      <c r="Q168" s="193"/>
      <c r="R168" s="114"/>
      <c r="S168" s="115"/>
      <c r="T168" s="114"/>
      <c r="U168" s="115"/>
      <c r="V168" s="112"/>
      <c r="W168" s="113"/>
      <c r="X168" s="114"/>
      <c r="Y168" s="115"/>
      <c r="Z168" s="114"/>
      <c r="AA168" s="115"/>
      <c r="AB168" s="116"/>
      <c r="AC168" s="193"/>
      <c r="AD168" s="114"/>
      <c r="AE168" s="115"/>
      <c r="AF168" s="114"/>
      <c r="AG168" s="115"/>
      <c r="AH168" s="112"/>
      <c r="AI168" s="113"/>
      <c r="AJ168" s="114"/>
      <c r="AK168" s="115"/>
      <c r="AL168" s="114"/>
      <c r="AM168" s="115"/>
      <c r="AN168" s="116"/>
      <c r="AO168" s="193"/>
      <c r="AP168" s="112"/>
      <c r="AQ168" s="403">
        <f t="shared" si="237"/>
        <v>0</v>
      </c>
      <c r="AR168" s="404">
        <f t="shared" si="238"/>
        <v>0</v>
      </c>
      <c r="AS168" s="405">
        <f t="shared" si="239"/>
        <v>0</v>
      </c>
      <c r="AT168" s="404">
        <f t="shared" si="240"/>
        <v>0</v>
      </c>
      <c r="AU168" s="405">
        <f t="shared" si="241"/>
        <v>0</v>
      </c>
      <c r="AV168" s="406">
        <f t="shared" si="242"/>
        <v>0</v>
      </c>
      <c r="AW168" s="747"/>
      <c r="AX168" s="746"/>
      <c r="BA168" s="535">
        <f t="shared" si="236"/>
        <v>0</v>
      </c>
      <c r="BB168" s="559">
        <f t="shared" si="243"/>
        <v>2.7069749999999999</v>
      </c>
      <c r="BC168" s="536">
        <v>2706975</v>
      </c>
    </row>
    <row r="169" spans="1:55" ht="17.25" customHeight="1">
      <c r="A169" s="172"/>
      <c r="B169" s="770"/>
      <c r="C169" s="790"/>
      <c r="D169" s="791"/>
      <c r="E169" s="130"/>
      <c r="F169" s="109"/>
      <c r="G169" s="110"/>
      <c r="H169" s="109"/>
      <c r="I169" s="110"/>
      <c r="J169" s="107"/>
      <c r="K169" s="108"/>
      <c r="L169" s="109"/>
      <c r="M169" s="110"/>
      <c r="N169" s="109"/>
      <c r="O169" s="110"/>
      <c r="P169" s="111"/>
      <c r="Q169" s="130"/>
      <c r="R169" s="109"/>
      <c r="S169" s="110"/>
      <c r="T169" s="109"/>
      <c r="U169" s="110"/>
      <c r="V169" s="107"/>
      <c r="W169" s="108"/>
      <c r="X169" s="109"/>
      <c r="Y169" s="110"/>
      <c r="Z169" s="109"/>
      <c r="AA169" s="110"/>
      <c r="AB169" s="111"/>
      <c r="AC169" s="130"/>
      <c r="AD169" s="109"/>
      <c r="AE169" s="110"/>
      <c r="AF169" s="109"/>
      <c r="AG169" s="110"/>
      <c r="AH169" s="107"/>
      <c r="AI169" s="108"/>
      <c r="AJ169" s="109"/>
      <c r="AK169" s="110"/>
      <c r="AL169" s="109"/>
      <c r="AM169" s="110"/>
      <c r="AN169" s="111"/>
      <c r="AO169" s="130"/>
      <c r="AP169" s="107"/>
      <c r="AQ169" s="396">
        <f t="shared" si="237"/>
        <v>0</v>
      </c>
      <c r="AR169" s="395">
        <f t="shared" si="238"/>
        <v>0</v>
      </c>
      <c r="AS169" s="393">
        <f t="shared" si="239"/>
        <v>0</v>
      </c>
      <c r="AT169" s="395">
        <f t="shared" si="240"/>
        <v>0</v>
      </c>
      <c r="AU169" s="393">
        <f t="shared" si="241"/>
        <v>0</v>
      </c>
      <c r="AV169" s="394">
        <f t="shared" si="242"/>
        <v>0</v>
      </c>
      <c r="AW169" s="747"/>
      <c r="AX169" s="746"/>
      <c r="BB169" s="559"/>
      <c r="BC169" s="536"/>
    </row>
    <row r="170" spans="1:55" ht="17.25" customHeight="1">
      <c r="A170" s="172"/>
      <c r="B170" s="769" t="s">
        <v>183</v>
      </c>
      <c r="C170" s="759" t="s">
        <v>74</v>
      </c>
      <c r="D170" s="760"/>
      <c r="E170" s="193"/>
      <c r="F170" s="114"/>
      <c r="G170" s="115"/>
      <c r="H170" s="114"/>
      <c r="I170" s="115"/>
      <c r="J170" s="112"/>
      <c r="K170" s="113"/>
      <c r="L170" s="114"/>
      <c r="M170" s="115"/>
      <c r="N170" s="114"/>
      <c r="O170" s="115"/>
      <c r="P170" s="116"/>
      <c r="Q170" s="193"/>
      <c r="R170" s="114"/>
      <c r="S170" s="115"/>
      <c r="T170" s="114"/>
      <c r="U170" s="115"/>
      <c r="V170" s="112"/>
      <c r="W170" s="113"/>
      <c r="X170" s="114"/>
      <c r="Y170" s="115"/>
      <c r="Z170" s="114"/>
      <c r="AA170" s="115"/>
      <c r="AB170" s="116"/>
      <c r="AC170" s="193"/>
      <c r="AD170" s="114"/>
      <c r="AE170" s="115"/>
      <c r="AF170" s="114"/>
      <c r="AG170" s="115"/>
      <c r="AH170" s="112"/>
      <c r="AI170" s="113"/>
      <c r="AJ170" s="114"/>
      <c r="AK170" s="115"/>
      <c r="AL170" s="114"/>
      <c r="AM170" s="115"/>
      <c r="AN170" s="116"/>
      <c r="AO170" s="193"/>
      <c r="AP170" s="112"/>
      <c r="AQ170" s="403">
        <f t="shared" si="237"/>
        <v>0</v>
      </c>
      <c r="AR170" s="404">
        <f t="shared" si="238"/>
        <v>0</v>
      </c>
      <c r="AS170" s="405">
        <f t="shared" si="239"/>
        <v>0</v>
      </c>
      <c r="AT170" s="404">
        <f t="shared" si="240"/>
        <v>0</v>
      </c>
      <c r="AU170" s="405">
        <f t="shared" si="241"/>
        <v>0</v>
      </c>
      <c r="AV170" s="406">
        <f t="shared" si="242"/>
        <v>0</v>
      </c>
      <c r="AW170" s="747"/>
      <c r="AX170" s="746"/>
      <c r="BA170" s="535">
        <f t="shared" si="236"/>
        <v>0</v>
      </c>
      <c r="BB170" s="559">
        <f t="shared" si="243"/>
        <v>0.67337499999999995</v>
      </c>
      <c r="BC170" s="536">
        <v>673375</v>
      </c>
    </row>
    <row r="171" spans="1:55" ht="17.25" customHeight="1">
      <c r="A171" s="172"/>
      <c r="B171" s="770"/>
      <c r="C171" s="790"/>
      <c r="D171" s="791"/>
      <c r="E171" s="130"/>
      <c r="F171" s="109"/>
      <c r="G171" s="110"/>
      <c r="H171" s="109"/>
      <c r="I171" s="110"/>
      <c r="J171" s="107"/>
      <c r="K171" s="108"/>
      <c r="L171" s="109"/>
      <c r="M171" s="110"/>
      <c r="N171" s="109"/>
      <c r="O171" s="110"/>
      <c r="P171" s="111"/>
      <c r="Q171" s="130"/>
      <c r="R171" s="109"/>
      <c r="S171" s="110"/>
      <c r="T171" s="109"/>
      <c r="U171" s="110"/>
      <c r="V171" s="107"/>
      <c r="W171" s="108"/>
      <c r="X171" s="109"/>
      <c r="Y171" s="110"/>
      <c r="Z171" s="109"/>
      <c r="AA171" s="110"/>
      <c r="AB171" s="111"/>
      <c r="AC171" s="130"/>
      <c r="AD171" s="109"/>
      <c r="AE171" s="110"/>
      <c r="AF171" s="109"/>
      <c r="AG171" s="110"/>
      <c r="AH171" s="107"/>
      <c r="AI171" s="108"/>
      <c r="AJ171" s="109"/>
      <c r="AK171" s="110"/>
      <c r="AL171" s="109"/>
      <c r="AM171" s="110"/>
      <c r="AN171" s="111"/>
      <c r="AO171" s="130"/>
      <c r="AP171" s="107"/>
      <c r="AQ171" s="396">
        <f t="shared" si="237"/>
        <v>0</v>
      </c>
      <c r="AR171" s="395">
        <f t="shared" si="238"/>
        <v>0</v>
      </c>
      <c r="AS171" s="393">
        <f t="shared" si="239"/>
        <v>0</v>
      </c>
      <c r="AT171" s="395">
        <f t="shared" si="240"/>
        <v>0</v>
      </c>
      <c r="AU171" s="393">
        <f t="shared" si="241"/>
        <v>0</v>
      </c>
      <c r="AV171" s="394">
        <f t="shared" si="242"/>
        <v>0</v>
      </c>
      <c r="AW171" s="747"/>
      <c r="AX171" s="746"/>
      <c r="BB171" s="559"/>
      <c r="BC171" s="536"/>
    </row>
    <row r="172" spans="1:55" ht="17.25" customHeight="1">
      <c r="A172" s="172"/>
      <c r="B172" s="769" t="s">
        <v>183</v>
      </c>
      <c r="C172" s="759" t="s">
        <v>75</v>
      </c>
      <c r="D172" s="760"/>
      <c r="E172" s="193"/>
      <c r="F172" s="114"/>
      <c r="G172" s="115"/>
      <c r="H172" s="114"/>
      <c r="I172" s="115"/>
      <c r="J172" s="112"/>
      <c r="K172" s="113"/>
      <c r="L172" s="114"/>
      <c r="M172" s="115"/>
      <c r="N172" s="114"/>
      <c r="O172" s="115"/>
      <c r="P172" s="116"/>
      <c r="Q172" s="193"/>
      <c r="R172" s="114"/>
      <c r="S172" s="115"/>
      <c r="T172" s="114"/>
      <c r="U172" s="115"/>
      <c r="V172" s="112"/>
      <c r="W172" s="113"/>
      <c r="X172" s="114"/>
      <c r="Y172" s="115"/>
      <c r="Z172" s="114"/>
      <c r="AA172" s="115"/>
      <c r="AB172" s="116"/>
      <c r="AC172" s="193"/>
      <c r="AD172" s="114"/>
      <c r="AE172" s="115"/>
      <c r="AF172" s="114"/>
      <c r="AG172" s="115"/>
      <c r="AH172" s="112"/>
      <c r="AI172" s="113"/>
      <c r="AJ172" s="114"/>
      <c r="AK172" s="115"/>
      <c r="AL172" s="114"/>
      <c r="AM172" s="115"/>
      <c r="AN172" s="116"/>
      <c r="AO172" s="193"/>
      <c r="AP172" s="112"/>
      <c r="AQ172" s="403">
        <f t="shared" si="237"/>
        <v>0</v>
      </c>
      <c r="AR172" s="404">
        <f t="shared" si="238"/>
        <v>0</v>
      </c>
      <c r="AS172" s="405">
        <f t="shared" si="239"/>
        <v>0</v>
      </c>
      <c r="AT172" s="404">
        <f t="shared" si="240"/>
        <v>0</v>
      </c>
      <c r="AU172" s="405">
        <f t="shared" si="241"/>
        <v>0</v>
      </c>
      <c r="AV172" s="406">
        <f t="shared" si="242"/>
        <v>0</v>
      </c>
      <c r="AW172" s="747"/>
      <c r="AX172" s="746"/>
      <c r="BA172" s="535">
        <f t="shared" si="236"/>
        <v>0</v>
      </c>
      <c r="BB172" s="559">
        <f t="shared" si="243"/>
        <v>1.191093</v>
      </c>
      <c r="BC172" s="536">
        <v>1191093</v>
      </c>
    </row>
    <row r="173" spans="1:55" ht="17.25" customHeight="1">
      <c r="A173" s="172"/>
      <c r="B173" s="770"/>
      <c r="C173" s="790"/>
      <c r="D173" s="791"/>
      <c r="E173" s="130"/>
      <c r="F173" s="109"/>
      <c r="G173" s="110"/>
      <c r="H173" s="109"/>
      <c r="I173" s="110"/>
      <c r="J173" s="107"/>
      <c r="K173" s="108"/>
      <c r="L173" s="109"/>
      <c r="M173" s="110"/>
      <c r="N173" s="109"/>
      <c r="O173" s="110"/>
      <c r="P173" s="111"/>
      <c r="Q173" s="130"/>
      <c r="R173" s="109"/>
      <c r="S173" s="110"/>
      <c r="T173" s="109"/>
      <c r="U173" s="110"/>
      <c r="V173" s="107"/>
      <c r="W173" s="108"/>
      <c r="X173" s="109"/>
      <c r="Y173" s="110"/>
      <c r="Z173" s="109"/>
      <c r="AA173" s="110"/>
      <c r="AB173" s="111"/>
      <c r="AC173" s="130"/>
      <c r="AD173" s="109"/>
      <c r="AE173" s="110"/>
      <c r="AF173" s="109"/>
      <c r="AG173" s="110"/>
      <c r="AH173" s="107"/>
      <c r="AI173" s="108"/>
      <c r="AJ173" s="109"/>
      <c r="AK173" s="110"/>
      <c r="AL173" s="109"/>
      <c r="AM173" s="110"/>
      <c r="AN173" s="111"/>
      <c r="AO173" s="130"/>
      <c r="AP173" s="107"/>
      <c r="AQ173" s="396">
        <f t="shared" si="237"/>
        <v>0</v>
      </c>
      <c r="AR173" s="395">
        <f t="shared" si="238"/>
        <v>0</v>
      </c>
      <c r="AS173" s="393">
        <f t="shared" si="239"/>
        <v>0</v>
      </c>
      <c r="AT173" s="395">
        <f t="shared" si="240"/>
        <v>0</v>
      </c>
      <c r="AU173" s="393">
        <f t="shared" si="241"/>
        <v>0</v>
      </c>
      <c r="AV173" s="394">
        <f t="shared" si="242"/>
        <v>0</v>
      </c>
      <c r="AW173" s="747"/>
      <c r="AX173" s="746"/>
      <c r="BB173" s="559"/>
      <c r="BC173" s="536"/>
    </row>
    <row r="174" spans="1:55" ht="17.25" customHeight="1">
      <c r="A174" s="172"/>
      <c r="B174" s="769" t="s">
        <v>183</v>
      </c>
      <c r="C174" s="759" t="s">
        <v>76</v>
      </c>
      <c r="D174" s="760"/>
      <c r="E174" s="193"/>
      <c r="F174" s="114"/>
      <c r="G174" s="115"/>
      <c r="H174" s="114"/>
      <c r="I174" s="115"/>
      <c r="J174" s="112"/>
      <c r="K174" s="113"/>
      <c r="L174" s="114"/>
      <c r="M174" s="115"/>
      <c r="N174" s="114"/>
      <c r="O174" s="115"/>
      <c r="P174" s="116"/>
      <c r="Q174" s="193"/>
      <c r="R174" s="114"/>
      <c r="S174" s="115"/>
      <c r="T174" s="114"/>
      <c r="U174" s="115"/>
      <c r="V174" s="112"/>
      <c r="W174" s="113"/>
      <c r="X174" s="114"/>
      <c r="Y174" s="115"/>
      <c r="Z174" s="114"/>
      <c r="AA174" s="115"/>
      <c r="AB174" s="116"/>
      <c r="AC174" s="193"/>
      <c r="AD174" s="114"/>
      <c r="AE174" s="115"/>
      <c r="AF174" s="114"/>
      <c r="AG174" s="115"/>
      <c r="AH174" s="112"/>
      <c r="AI174" s="113">
        <v>1</v>
      </c>
      <c r="AJ174" s="114"/>
      <c r="AK174" s="115"/>
      <c r="AL174" s="114"/>
      <c r="AM174" s="115">
        <v>1</v>
      </c>
      <c r="AN174" s="116"/>
      <c r="AO174" s="193"/>
      <c r="AP174" s="112"/>
      <c r="AQ174" s="403">
        <f t="shared" si="237"/>
        <v>1</v>
      </c>
      <c r="AR174" s="404">
        <f t="shared" si="238"/>
        <v>0</v>
      </c>
      <c r="AS174" s="405">
        <f t="shared" si="239"/>
        <v>0</v>
      </c>
      <c r="AT174" s="404">
        <f t="shared" si="240"/>
        <v>0</v>
      </c>
      <c r="AU174" s="405">
        <f t="shared" si="241"/>
        <v>1</v>
      </c>
      <c r="AV174" s="406">
        <f t="shared" si="242"/>
        <v>0</v>
      </c>
      <c r="AW174" s="747">
        <v>0.69</v>
      </c>
      <c r="AX174" s="746"/>
      <c r="BA174" s="535">
        <f t="shared" si="236"/>
        <v>0.69393372849620805</v>
      </c>
      <c r="BB174" s="559">
        <f t="shared" si="243"/>
        <v>1.4410598000000001</v>
      </c>
      <c r="BC174" s="536">
        <v>1441059.8</v>
      </c>
    </row>
    <row r="175" spans="1:55" ht="17.25" customHeight="1">
      <c r="A175" s="172"/>
      <c r="B175" s="770"/>
      <c r="C175" s="790"/>
      <c r="D175" s="791"/>
      <c r="E175" s="130"/>
      <c r="F175" s="109"/>
      <c r="G175" s="110"/>
      <c r="H175" s="109"/>
      <c r="I175" s="110"/>
      <c r="J175" s="107"/>
      <c r="K175" s="108"/>
      <c r="L175" s="109"/>
      <c r="M175" s="110"/>
      <c r="N175" s="109"/>
      <c r="O175" s="110"/>
      <c r="P175" s="111"/>
      <c r="Q175" s="130"/>
      <c r="R175" s="109"/>
      <c r="S175" s="110"/>
      <c r="T175" s="109"/>
      <c r="U175" s="110"/>
      <c r="V175" s="107"/>
      <c r="W175" s="108"/>
      <c r="X175" s="109"/>
      <c r="Y175" s="110"/>
      <c r="Z175" s="109"/>
      <c r="AA175" s="110"/>
      <c r="AB175" s="111"/>
      <c r="AC175" s="130"/>
      <c r="AD175" s="109"/>
      <c r="AE175" s="110"/>
      <c r="AF175" s="109"/>
      <c r="AG175" s="110"/>
      <c r="AH175" s="107"/>
      <c r="AI175" s="108"/>
      <c r="AJ175" s="109"/>
      <c r="AK175" s="110"/>
      <c r="AL175" s="109"/>
      <c r="AM175" s="110"/>
      <c r="AN175" s="111"/>
      <c r="AO175" s="130"/>
      <c r="AP175" s="107"/>
      <c r="AQ175" s="396">
        <f t="shared" si="237"/>
        <v>0</v>
      </c>
      <c r="AR175" s="395">
        <f t="shared" si="238"/>
        <v>0</v>
      </c>
      <c r="AS175" s="393">
        <f t="shared" si="239"/>
        <v>0</v>
      </c>
      <c r="AT175" s="395">
        <f t="shared" si="240"/>
        <v>0</v>
      </c>
      <c r="AU175" s="393">
        <f t="shared" si="241"/>
        <v>0</v>
      </c>
      <c r="AV175" s="394">
        <f t="shared" si="242"/>
        <v>0</v>
      </c>
      <c r="AW175" s="747"/>
      <c r="AX175" s="746"/>
      <c r="BB175" s="559"/>
      <c r="BC175" s="536"/>
    </row>
    <row r="176" spans="1:55" ht="17.25" customHeight="1">
      <c r="A176" s="172"/>
      <c r="B176" s="769" t="s">
        <v>183</v>
      </c>
      <c r="C176" s="759" t="s">
        <v>77</v>
      </c>
      <c r="D176" s="760"/>
      <c r="E176" s="193"/>
      <c r="F176" s="114"/>
      <c r="G176" s="115"/>
      <c r="H176" s="114"/>
      <c r="I176" s="115"/>
      <c r="J176" s="112"/>
      <c r="K176" s="113"/>
      <c r="L176" s="114"/>
      <c r="M176" s="115"/>
      <c r="N176" s="114"/>
      <c r="O176" s="115"/>
      <c r="P176" s="116"/>
      <c r="Q176" s="193"/>
      <c r="R176" s="114"/>
      <c r="S176" s="115"/>
      <c r="T176" s="114"/>
      <c r="U176" s="115"/>
      <c r="V176" s="112"/>
      <c r="W176" s="113"/>
      <c r="X176" s="114"/>
      <c r="Y176" s="115"/>
      <c r="Z176" s="114"/>
      <c r="AA176" s="115"/>
      <c r="AB176" s="116"/>
      <c r="AC176" s="193"/>
      <c r="AD176" s="114"/>
      <c r="AE176" s="115"/>
      <c r="AF176" s="114"/>
      <c r="AG176" s="115"/>
      <c r="AH176" s="112"/>
      <c r="AI176" s="113"/>
      <c r="AJ176" s="114"/>
      <c r="AK176" s="115"/>
      <c r="AL176" s="114"/>
      <c r="AM176" s="115"/>
      <c r="AN176" s="116"/>
      <c r="AO176" s="193"/>
      <c r="AP176" s="112"/>
      <c r="AQ176" s="403">
        <f t="shared" si="237"/>
        <v>0</v>
      </c>
      <c r="AR176" s="404">
        <f t="shared" si="238"/>
        <v>0</v>
      </c>
      <c r="AS176" s="405">
        <f t="shared" si="239"/>
        <v>0</v>
      </c>
      <c r="AT176" s="404">
        <f t="shared" si="240"/>
        <v>0</v>
      </c>
      <c r="AU176" s="405">
        <f t="shared" si="241"/>
        <v>0</v>
      </c>
      <c r="AV176" s="406">
        <f t="shared" si="242"/>
        <v>0</v>
      </c>
      <c r="AW176" s="747"/>
      <c r="AX176" s="746"/>
      <c r="BA176" s="535">
        <f t="shared" si="236"/>
        <v>0</v>
      </c>
      <c r="BB176" s="559">
        <f t="shared" si="243"/>
        <v>0.37033390000000005</v>
      </c>
      <c r="BC176" s="536">
        <v>370333.9</v>
      </c>
    </row>
    <row r="177" spans="1:55" ht="17.25" customHeight="1">
      <c r="A177" s="172"/>
      <c r="B177" s="770"/>
      <c r="C177" s="790"/>
      <c r="D177" s="791"/>
      <c r="E177" s="130"/>
      <c r="F177" s="109"/>
      <c r="G177" s="110"/>
      <c r="H177" s="109"/>
      <c r="I177" s="110"/>
      <c r="J177" s="107"/>
      <c r="K177" s="108"/>
      <c r="L177" s="109"/>
      <c r="M177" s="110"/>
      <c r="N177" s="109"/>
      <c r="O177" s="110"/>
      <c r="P177" s="111"/>
      <c r="Q177" s="130"/>
      <c r="R177" s="109"/>
      <c r="S177" s="110"/>
      <c r="T177" s="109"/>
      <c r="U177" s="110"/>
      <c r="V177" s="107"/>
      <c r="W177" s="108"/>
      <c r="X177" s="109"/>
      <c r="Y177" s="110"/>
      <c r="Z177" s="109"/>
      <c r="AA177" s="110"/>
      <c r="AB177" s="111"/>
      <c r="AC177" s="130"/>
      <c r="AD177" s="109"/>
      <c r="AE177" s="110"/>
      <c r="AF177" s="109"/>
      <c r="AG177" s="110"/>
      <c r="AH177" s="107"/>
      <c r="AI177" s="108"/>
      <c r="AJ177" s="109"/>
      <c r="AK177" s="110"/>
      <c r="AL177" s="109"/>
      <c r="AM177" s="110"/>
      <c r="AN177" s="111"/>
      <c r="AO177" s="130"/>
      <c r="AP177" s="107"/>
      <c r="AQ177" s="396">
        <f t="shared" si="237"/>
        <v>0</v>
      </c>
      <c r="AR177" s="395">
        <f t="shared" si="238"/>
        <v>0</v>
      </c>
      <c r="AS177" s="393">
        <f t="shared" si="239"/>
        <v>0</v>
      </c>
      <c r="AT177" s="395">
        <f t="shared" si="240"/>
        <v>0</v>
      </c>
      <c r="AU177" s="393">
        <f t="shared" si="241"/>
        <v>0</v>
      </c>
      <c r="AV177" s="394">
        <f t="shared" si="242"/>
        <v>0</v>
      </c>
      <c r="AW177" s="747"/>
      <c r="AX177" s="746"/>
      <c r="BB177" s="559"/>
      <c r="BC177" s="536"/>
    </row>
    <row r="178" spans="1:55" ht="17.25" customHeight="1">
      <c r="A178" s="172"/>
      <c r="B178" s="769" t="s">
        <v>183</v>
      </c>
      <c r="C178" s="759" t="s">
        <v>78</v>
      </c>
      <c r="D178" s="760"/>
      <c r="E178" s="193"/>
      <c r="F178" s="114"/>
      <c r="G178" s="115"/>
      <c r="H178" s="114"/>
      <c r="I178" s="115"/>
      <c r="J178" s="112"/>
      <c r="K178" s="113"/>
      <c r="L178" s="114"/>
      <c r="M178" s="115"/>
      <c r="N178" s="114"/>
      <c r="O178" s="115"/>
      <c r="P178" s="116"/>
      <c r="Q178" s="193"/>
      <c r="R178" s="114"/>
      <c r="S178" s="115"/>
      <c r="T178" s="114"/>
      <c r="U178" s="115"/>
      <c r="V178" s="112"/>
      <c r="W178" s="113"/>
      <c r="X178" s="114"/>
      <c r="Y178" s="115"/>
      <c r="Z178" s="114"/>
      <c r="AA178" s="115"/>
      <c r="AB178" s="116"/>
      <c r="AC178" s="193"/>
      <c r="AD178" s="114"/>
      <c r="AE178" s="115"/>
      <c r="AF178" s="114"/>
      <c r="AG178" s="115"/>
      <c r="AH178" s="112"/>
      <c r="AI178" s="113"/>
      <c r="AJ178" s="114"/>
      <c r="AK178" s="115"/>
      <c r="AL178" s="114"/>
      <c r="AM178" s="115"/>
      <c r="AN178" s="116"/>
      <c r="AO178" s="193"/>
      <c r="AP178" s="112"/>
      <c r="AQ178" s="403">
        <f t="shared" si="237"/>
        <v>0</v>
      </c>
      <c r="AR178" s="404">
        <f t="shared" si="238"/>
        <v>0</v>
      </c>
      <c r="AS178" s="405">
        <f t="shared" si="239"/>
        <v>0</v>
      </c>
      <c r="AT178" s="404">
        <f t="shared" si="240"/>
        <v>0</v>
      </c>
      <c r="AU178" s="405">
        <f t="shared" si="241"/>
        <v>0</v>
      </c>
      <c r="AV178" s="406">
        <f t="shared" si="242"/>
        <v>0</v>
      </c>
      <c r="AW178" s="747"/>
      <c r="AX178" s="746"/>
      <c r="BA178" s="535">
        <f t="shared" si="236"/>
        <v>0</v>
      </c>
      <c r="BB178" s="559">
        <f t="shared" si="243"/>
        <v>0.1170601</v>
      </c>
      <c r="BC178" s="536">
        <v>117060.1</v>
      </c>
    </row>
    <row r="179" spans="1:55" ht="17.25" customHeight="1">
      <c r="A179" s="172"/>
      <c r="B179" s="770"/>
      <c r="C179" s="790"/>
      <c r="D179" s="791"/>
      <c r="E179" s="130"/>
      <c r="F179" s="109"/>
      <c r="G179" s="110"/>
      <c r="H179" s="109"/>
      <c r="I179" s="110"/>
      <c r="J179" s="107"/>
      <c r="K179" s="108"/>
      <c r="L179" s="109"/>
      <c r="M179" s="110"/>
      <c r="N179" s="109"/>
      <c r="O179" s="110"/>
      <c r="P179" s="111"/>
      <c r="Q179" s="130"/>
      <c r="R179" s="109"/>
      <c r="S179" s="110"/>
      <c r="T179" s="109"/>
      <c r="U179" s="110"/>
      <c r="V179" s="107"/>
      <c r="W179" s="108"/>
      <c r="X179" s="109"/>
      <c r="Y179" s="110"/>
      <c r="Z179" s="109"/>
      <c r="AA179" s="110"/>
      <c r="AB179" s="111"/>
      <c r="AC179" s="130"/>
      <c r="AD179" s="109"/>
      <c r="AE179" s="110"/>
      <c r="AF179" s="109"/>
      <c r="AG179" s="110"/>
      <c r="AH179" s="107"/>
      <c r="AI179" s="108"/>
      <c r="AJ179" s="109"/>
      <c r="AK179" s="110"/>
      <c r="AL179" s="109"/>
      <c r="AM179" s="110"/>
      <c r="AN179" s="111"/>
      <c r="AO179" s="130"/>
      <c r="AP179" s="107"/>
      <c r="AQ179" s="396">
        <f t="shared" si="237"/>
        <v>0</v>
      </c>
      <c r="AR179" s="395">
        <f t="shared" si="238"/>
        <v>0</v>
      </c>
      <c r="AS179" s="393">
        <f t="shared" si="239"/>
        <v>0</v>
      </c>
      <c r="AT179" s="395">
        <f t="shared" si="240"/>
        <v>0</v>
      </c>
      <c r="AU179" s="393">
        <f t="shared" si="241"/>
        <v>0</v>
      </c>
      <c r="AV179" s="394">
        <f t="shared" si="242"/>
        <v>0</v>
      </c>
      <c r="AW179" s="747"/>
      <c r="AX179" s="746"/>
      <c r="BB179" s="559"/>
      <c r="BC179" s="536"/>
    </row>
    <row r="180" spans="1:55" ht="17.25" customHeight="1">
      <c r="A180" s="172"/>
      <c r="B180" s="769" t="s">
        <v>183</v>
      </c>
      <c r="C180" s="759" t="s">
        <v>79</v>
      </c>
      <c r="D180" s="760"/>
      <c r="E180" s="193"/>
      <c r="F180" s="114"/>
      <c r="G180" s="115"/>
      <c r="H180" s="114"/>
      <c r="I180" s="115"/>
      <c r="J180" s="112"/>
      <c r="K180" s="113"/>
      <c r="L180" s="114"/>
      <c r="M180" s="115"/>
      <c r="N180" s="114"/>
      <c r="O180" s="115"/>
      <c r="P180" s="116"/>
      <c r="Q180" s="193"/>
      <c r="R180" s="114"/>
      <c r="S180" s="115"/>
      <c r="T180" s="114"/>
      <c r="U180" s="115"/>
      <c r="V180" s="112"/>
      <c r="W180" s="113"/>
      <c r="X180" s="114"/>
      <c r="Y180" s="115"/>
      <c r="Z180" s="114"/>
      <c r="AA180" s="115"/>
      <c r="AB180" s="116"/>
      <c r="AC180" s="193"/>
      <c r="AD180" s="114"/>
      <c r="AE180" s="115"/>
      <c r="AF180" s="114"/>
      <c r="AG180" s="115"/>
      <c r="AH180" s="112"/>
      <c r="AI180" s="113"/>
      <c r="AJ180" s="114"/>
      <c r="AK180" s="115"/>
      <c r="AL180" s="114"/>
      <c r="AM180" s="115"/>
      <c r="AN180" s="116"/>
      <c r="AO180" s="193"/>
      <c r="AP180" s="112"/>
      <c r="AQ180" s="403">
        <f t="shared" si="237"/>
        <v>0</v>
      </c>
      <c r="AR180" s="404">
        <f t="shared" si="238"/>
        <v>0</v>
      </c>
      <c r="AS180" s="405">
        <f t="shared" si="239"/>
        <v>0</v>
      </c>
      <c r="AT180" s="404">
        <f t="shared" si="240"/>
        <v>0</v>
      </c>
      <c r="AU180" s="405">
        <f t="shared" si="241"/>
        <v>0</v>
      </c>
      <c r="AV180" s="406">
        <f t="shared" si="242"/>
        <v>0</v>
      </c>
      <c r="AW180" s="747"/>
      <c r="AX180" s="746"/>
      <c r="BA180" s="535">
        <f t="shared" si="236"/>
        <v>0</v>
      </c>
      <c r="BB180" s="559">
        <f t="shared" si="243"/>
        <v>0.99510830000000006</v>
      </c>
      <c r="BC180" s="536">
        <v>995108.3</v>
      </c>
    </row>
    <row r="181" spans="1:55" ht="17.25" customHeight="1">
      <c r="A181" s="172"/>
      <c r="B181" s="770"/>
      <c r="C181" s="790"/>
      <c r="D181" s="791"/>
      <c r="E181" s="130"/>
      <c r="F181" s="109"/>
      <c r="G181" s="110"/>
      <c r="H181" s="109"/>
      <c r="I181" s="110"/>
      <c r="J181" s="107"/>
      <c r="K181" s="108"/>
      <c r="L181" s="109"/>
      <c r="M181" s="110"/>
      <c r="N181" s="109"/>
      <c r="O181" s="110"/>
      <c r="P181" s="111"/>
      <c r="Q181" s="130"/>
      <c r="R181" s="109"/>
      <c r="S181" s="110"/>
      <c r="T181" s="109"/>
      <c r="U181" s="110"/>
      <c r="V181" s="107"/>
      <c r="W181" s="108"/>
      <c r="X181" s="109"/>
      <c r="Y181" s="110"/>
      <c r="Z181" s="109"/>
      <c r="AA181" s="110"/>
      <c r="AB181" s="111"/>
      <c r="AC181" s="130"/>
      <c r="AD181" s="109"/>
      <c r="AE181" s="110"/>
      <c r="AF181" s="109"/>
      <c r="AG181" s="110"/>
      <c r="AH181" s="107"/>
      <c r="AI181" s="108"/>
      <c r="AJ181" s="109"/>
      <c r="AK181" s="110"/>
      <c r="AL181" s="109"/>
      <c r="AM181" s="110"/>
      <c r="AN181" s="111"/>
      <c r="AO181" s="130"/>
      <c r="AP181" s="107"/>
      <c r="AQ181" s="396">
        <f t="shared" si="237"/>
        <v>0</v>
      </c>
      <c r="AR181" s="395">
        <f t="shared" si="238"/>
        <v>0</v>
      </c>
      <c r="AS181" s="393">
        <f t="shared" si="239"/>
        <v>0</v>
      </c>
      <c r="AT181" s="395">
        <f t="shared" si="240"/>
        <v>0</v>
      </c>
      <c r="AU181" s="393">
        <f t="shared" si="241"/>
        <v>0</v>
      </c>
      <c r="AV181" s="394">
        <f t="shared" si="242"/>
        <v>0</v>
      </c>
      <c r="AW181" s="747"/>
      <c r="AX181" s="746"/>
      <c r="BB181" s="559"/>
      <c r="BC181" s="536"/>
    </row>
    <row r="182" spans="1:55" ht="17.25" customHeight="1">
      <c r="A182" s="172"/>
      <c r="B182" s="769" t="s">
        <v>183</v>
      </c>
      <c r="C182" s="759" t="s">
        <v>321</v>
      </c>
      <c r="D182" s="760"/>
      <c r="E182" s="193"/>
      <c r="F182" s="114"/>
      <c r="G182" s="115"/>
      <c r="H182" s="114"/>
      <c r="I182" s="115"/>
      <c r="J182" s="112"/>
      <c r="K182" s="113"/>
      <c r="L182" s="114"/>
      <c r="M182" s="115"/>
      <c r="N182" s="114"/>
      <c r="O182" s="115"/>
      <c r="P182" s="116"/>
      <c r="Q182" s="193"/>
      <c r="R182" s="114"/>
      <c r="S182" s="115"/>
      <c r="T182" s="114"/>
      <c r="U182" s="115"/>
      <c r="V182" s="112"/>
      <c r="W182" s="113"/>
      <c r="X182" s="114"/>
      <c r="Y182" s="115"/>
      <c r="Z182" s="114"/>
      <c r="AA182" s="115"/>
      <c r="AB182" s="116"/>
      <c r="AC182" s="193"/>
      <c r="AD182" s="114"/>
      <c r="AE182" s="115"/>
      <c r="AF182" s="114"/>
      <c r="AG182" s="115"/>
      <c r="AH182" s="112"/>
      <c r="AI182" s="113"/>
      <c r="AJ182" s="114"/>
      <c r="AK182" s="115"/>
      <c r="AL182" s="114"/>
      <c r="AM182" s="115"/>
      <c r="AN182" s="116"/>
      <c r="AO182" s="193"/>
      <c r="AP182" s="112"/>
      <c r="AQ182" s="403">
        <f t="shared" si="237"/>
        <v>0</v>
      </c>
      <c r="AR182" s="404">
        <f t="shared" si="238"/>
        <v>0</v>
      </c>
      <c r="AS182" s="405">
        <f t="shared" si="239"/>
        <v>0</v>
      </c>
      <c r="AT182" s="404">
        <f t="shared" si="240"/>
        <v>0</v>
      </c>
      <c r="AU182" s="405">
        <f t="shared" si="241"/>
        <v>0</v>
      </c>
      <c r="AV182" s="406">
        <f t="shared" si="242"/>
        <v>0</v>
      </c>
      <c r="AW182" s="747"/>
      <c r="AX182" s="746"/>
      <c r="BA182" s="535">
        <f t="shared" ref="BA182:BA196" si="244">AQ182/BB182</f>
        <v>0</v>
      </c>
      <c r="BB182" s="559">
        <f t="shared" si="243"/>
        <v>1.1178522</v>
      </c>
      <c r="BC182" s="536">
        <v>1117852.2</v>
      </c>
    </row>
    <row r="183" spans="1:55" ht="17.25" customHeight="1">
      <c r="A183" s="172"/>
      <c r="B183" s="770"/>
      <c r="C183" s="790"/>
      <c r="D183" s="791"/>
      <c r="E183" s="130"/>
      <c r="F183" s="109"/>
      <c r="G183" s="110"/>
      <c r="H183" s="109"/>
      <c r="I183" s="110"/>
      <c r="J183" s="107"/>
      <c r="K183" s="108"/>
      <c r="L183" s="109"/>
      <c r="M183" s="110"/>
      <c r="N183" s="109"/>
      <c r="O183" s="110"/>
      <c r="P183" s="111"/>
      <c r="Q183" s="130"/>
      <c r="R183" s="109"/>
      <c r="S183" s="110"/>
      <c r="T183" s="109"/>
      <c r="U183" s="110"/>
      <c r="V183" s="107"/>
      <c r="W183" s="108"/>
      <c r="X183" s="109"/>
      <c r="Y183" s="110"/>
      <c r="Z183" s="109"/>
      <c r="AA183" s="110"/>
      <c r="AB183" s="111"/>
      <c r="AC183" s="130"/>
      <c r="AD183" s="109"/>
      <c r="AE183" s="110"/>
      <c r="AF183" s="109"/>
      <c r="AG183" s="110"/>
      <c r="AH183" s="107"/>
      <c r="AI183" s="108"/>
      <c r="AJ183" s="109"/>
      <c r="AK183" s="110"/>
      <c r="AL183" s="109"/>
      <c r="AM183" s="110"/>
      <c r="AN183" s="111"/>
      <c r="AO183" s="130"/>
      <c r="AP183" s="107"/>
      <c r="AQ183" s="396">
        <f t="shared" si="237"/>
        <v>0</v>
      </c>
      <c r="AR183" s="395">
        <f t="shared" si="238"/>
        <v>0</v>
      </c>
      <c r="AS183" s="393">
        <f t="shared" si="239"/>
        <v>0</v>
      </c>
      <c r="AT183" s="395">
        <f t="shared" si="240"/>
        <v>0</v>
      </c>
      <c r="AU183" s="393">
        <f t="shared" si="241"/>
        <v>0</v>
      </c>
      <c r="AV183" s="394">
        <f t="shared" si="242"/>
        <v>0</v>
      </c>
      <c r="AW183" s="747"/>
      <c r="AX183" s="746"/>
      <c r="BB183" s="559"/>
      <c r="BC183" s="536"/>
    </row>
    <row r="184" spans="1:55" ht="17.25" customHeight="1">
      <c r="A184" s="172"/>
      <c r="B184" s="769" t="s">
        <v>183</v>
      </c>
      <c r="C184" s="759" t="s">
        <v>80</v>
      </c>
      <c r="D184" s="760"/>
      <c r="E184" s="193"/>
      <c r="F184" s="114"/>
      <c r="G184" s="115"/>
      <c r="H184" s="114"/>
      <c r="I184" s="115"/>
      <c r="J184" s="112"/>
      <c r="K184" s="113"/>
      <c r="L184" s="114"/>
      <c r="M184" s="115"/>
      <c r="N184" s="114"/>
      <c r="O184" s="115"/>
      <c r="P184" s="116"/>
      <c r="Q184" s="193"/>
      <c r="R184" s="114"/>
      <c r="S184" s="115"/>
      <c r="T184" s="114"/>
      <c r="U184" s="115"/>
      <c r="V184" s="112"/>
      <c r="W184" s="113"/>
      <c r="X184" s="114"/>
      <c r="Y184" s="115"/>
      <c r="Z184" s="114"/>
      <c r="AA184" s="115"/>
      <c r="AB184" s="116"/>
      <c r="AC184" s="193"/>
      <c r="AD184" s="114"/>
      <c r="AE184" s="115"/>
      <c r="AF184" s="114"/>
      <c r="AG184" s="115"/>
      <c r="AH184" s="112"/>
      <c r="AI184" s="113"/>
      <c r="AJ184" s="114"/>
      <c r="AK184" s="115"/>
      <c r="AL184" s="114"/>
      <c r="AM184" s="115"/>
      <c r="AN184" s="116"/>
      <c r="AO184" s="193"/>
      <c r="AP184" s="112"/>
      <c r="AQ184" s="403">
        <f t="shared" si="237"/>
        <v>0</v>
      </c>
      <c r="AR184" s="404">
        <f t="shared" si="238"/>
        <v>0</v>
      </c>
      <c r="AS184" s="405">
        <f t="shared" si="239"/>
        <v>0</v>
      </c>
      <c r="AT184" s="404">
        <f t="shared" si="240"/>
        <v>0</v>
      </c>
      <c r="AU184" s="405">
        <f t="shared" si="241"/>
        <v>0</v>
      </c>
      <c r="AV184" s="406">
        <f t="shared" si="242"/>
        <v>0</v>
      </c>
      <c r="AW184" s="747"/>
      <c r="AX184" s="746"/>
      <c r="BA184" s="535">
        <f t="shared" si="244"/>
        <v>0</v>
      </c>
      <c r="BB184" s="559">
        <f t="shared" si="243"/>
        <v>2.5544771000000002</v>
      </c>
      <c r="BC184" s="536">
        <v>2554477.1</v>
      </c>
    </row>
    <row r="185" spans="1:55" ht="17.25" customHeight="1">
      <c r="A185" s="172"/>
      <c r="B185" s="770"/>
      <c r="C185" s="790"/>
      <c r="D185" s="791"/>
      <c r="E185" s="130"/>
      <c r="F185" s="109"/>
      <c r="G185" s="110"/>
      <c r="H185" s="109"/>
      <c r="I185" s="110"/>
      <c r="J185" s="107"/>
      <c r="K185" s="108"/>
      <c r="L185" s="109"/>
      <c r="M185" s="110"/>
      <c r="N185" s="109"/>
      <c r="O185" s="110"/>
      <c r="P185" s="111"/>
      <c r="Q185" s="130"/>
      <c r="R185" s="109"/>
      <c r="S185" s="110"/>
      <c r="T185" s="109"/>
      <c r="U185" s="110"/>
      <c r="V185" s="107"/>
      <c r="W185" s="108"/>
      <c r="X185" s="109"/>
      <c r="Y185" s="110"/>
      <c r="Z185" s="109"/>
      <c r="AA185" s="110"/>
      <c r="AB185" s="111"/>
      <c r="AC185" s="130"/>
      <c r="AD185" s="109"/>
      <c r="AE185" s="110"/>
      <c r="AF185" s="109"/>
      <c r="AG185" s="110"/>
      <c r="AH185" s="107"/>
      <c r="AI185" s="108"/>
      <c r="AJ185" s="109"/>
      <c r="AK185" s="110"/>
      <c r="AL185" s="109"/>
      <c r="AM185" s="110"/>
      <c r="AN185" s="111"/>
      <c r="AO185" s="130"/>
      <c r="AP185" s="107"/>
      <c r="AQ185" s="396">
        <f t="shared" si="237"/>
        <v>0</v>
      </c>
      <c r="AR185" s="395">
        <f t="shared" si="238"/>
        <v>0</v>
      </c>
      <c r="AS185" s="393">
        <f t="shared" si="239"/>
        <v>0</v>
      </c>
      <c r="AT185" s="395">
        <f t="shared" si="240"/>
        <v>0</v>
      </c>
      <c r="AU185" s="393">
        <f t="shared" si="241"/>
        <v>0</v>
      </c>
      <c r="AV185" s="394">
        <f t="shared" si="242"/>
        <v>0</v>
      </c>
      <c r="AW185" s="747"/>
      <c r="AX185" s="746"/>
      <c r="BB185" s="559"/>
      <c r="BC185" s="536"/>
    </row>
    <row r="186" spans="1:55" ht="17.25" customHeight="1">
      <c r="A186" s="172"/>
      <c r="B186" s="769" t="s">
        <v>181</v>
      </c>
      <c r="C186" s="759" t="s">
        <v>81</v>
      </c>
      <c r="D186" s="760"/>
      <c r="E186" s="193"/>
      <c r="F186" s="114"/>
      <c r="G186" s="115"/>
      <c r="H186" s="114"/>
      <c r="I186" s="115"/>
      <c r="J186" s="112"/>
      <c r="K186" s="113"/>
      <c r="L186" s="114"/>
      <c r="M186" s="115"/>
      <c r="N186" s="114"/>
      <c r="O186" s="115"/>
      <c r="P186" s="116"/>
      <c r="Q186" s="193"/>
      <c r="R186" s="114"/>
      <c r="S186" s="115"/>
      <c r="T186" s="114"/>
      <c r="U186" s="115"/>
      <c r="V186" s="112"/>
      <c r="W186" s="113"/>
      <c r="X186" s="114"/>
      <c r="Y186" s="115"/>
      <c r="Z186" s="114"/>
      <c r="AA186" s="115"/>
      <c r="AB186" s="116"/>
      <c r="AC186" s="193"/>
      <c r="AD186" s="114"/>
      <c r="AE186" s="115"/>
      <c r="AF186" s="114"/>
      <c r="AG186" s="115"/>
      <c r="AH186" s="112"/>
      <c r="AI186" s="113"/>
      <c r="AJ186" s="114"/>
      <c r="AK186" s="115"/>
      <c r="AL186" s="114"/>
      <c r="AM186" s="115"/>
      <c r="AN186" s="116"/>
      <c r="AO186" s="193"/>
      <c r="AP186" s="112"/>
      <c r="AQ186" s="403">
        <f t="shared" si="237"/>
        <v>0</v>
      </c>
      <c r="AR186" s="404">
        <f t="shared" si="238"/>
        <v>0</v>
      </c>
      <c r="AS186" s="405">
        <f t="shared" si="239"/>
        <v>0</v>
      </c>
      <c r="AT186" s="404">
        <f t="shared" si="240"/>
        <v>0</v>
      </c>
      <c r="AU186" s="405">
        <f t="shared" si="241"/>
        <v>0</v>
      </c>
      <c r="AV186" s="406">
        <f t="shared" si="242"/>
        <v>0</v>
      </c>
      <c r="AW186" s="747"/>
      <c r="AX186" s="746"/>
      <c r="BA186" s="535">
        <f t="shared" si="244"/>
        <v>0</v>
      </c>
      <c r="BB186" s="559">
        <f t="shared" si="243"/>
        <v>1.4585760000000001</v>
      </c>
      <c r="BC186" s="536">
        <v>1458576</v>
      </c>
    </row>
    <row r="187" spans="1:55" ht="17.25" customHeight="1">
      <c r="A187" s="172"/>
      <c r="B187" s="770"/>
      <c r="C187" s="790"/>
      <c r="D187" s="791"/>
      <c r="E187" s="130"/>
      <c r="F187" s="109"/>
      <c r="G187" s="110"/>
      <c r="H187" s="109"/>
      <c r="I187" s="110"/>
      <c r="J187" s="107"/>
      <c r="K187" s="108"/>
      <c r="L187" s="109"/>
      <c r="M187" s="110"/>
      <c r="N187" s="109"/>
      <c r="O187" s="110"/>
      <c r="P187" s="111"/>
      <c r="Q187" s="130"/>
      <c r="R187" s="109"/>
      <c r="S187" s="110"/>
      <c r="T187" s="109"/>
      <c r="U187" s="110"/>
      <c r="V187" s="107"/>
      <c r="W187" s="108"/>
      <c r="X187" s="109"/>
      <c r="Y187" s="110"/>
      <c r="Z187" s="109"/>
      <c r="AA187" s="110"/>
      <c r="AB187" s="111"/>
      <c r="AC187" s="130"/>
      <c r="AD187" s="109"/>
      <c r="AE187" s="110"/>
      <c r="AF187" s="109"/>
      <c r="AG187" s="110"/>
      <c r="AH187" s="107"/>
      <c r="AI187" s="108"/>
      <c r="AJ187" s="109"/>
      <c r="AK187" s="110"/>
      <c r="AL187" s="109"/>
      <c r="AM187" s="110"/>
      <c r="AN187" s="111"/>
      <c r="AO187" s="130"/>
      <c r="AP187" s="107"/>
      <c r="AQ187" s="396">
        <f t="shared" si="237"/>
        <v>0</v>
      </c>
      <c r="AR187" s="395">
        <f t="shared" si="238"/>
        <v>0</v>
      </c>
      <c r="AS187" s="393">
        <f t="shared" si="239"/>
        <v>0</v>
      </c>
      <c r="AT187" s="395">
        <f t="shared" si="240"/>
        <v>0</v>
      </c>
      <c r="AU187" s="393">
        <f t="shared" si="241"/>
        <v>0</v>
      </c>
      <c r="AV187" s="394">
        <f t="shared" si="242"/>
        <v>0</v>
      </c>
      <c r="AW187" s="747"/>
      <c r="AX187" s="746"/>
      <c r="BB187" s="559"/>
      <c r="BC187" s="536"/>
    </row>
    <row r="188" spans="1:55" ht="17.25" customHeight="1">
      <c r="A188" s="172"/>
      <c r="B188" s="769" t="s">
        <v>302</v>
      </c>
      <c r="C188" s="759" t="s">
        <v>201</v>
      </c>
      <c r="D188" s="760"/>
      <c r="E188" s="194"/>
      <c r="F188" s="195"/>
      <c r="G188" s="196"/>
      <c r="H188" s="195"/>
      <c r="I188" s="196"/>
      <c r="J188" s="197"/>
      <c r="K188" s="198"/>
      <c r="L188" s="195"/>
      <c r="M188" s="196"/>
      <c r="N188" s="195"/>
      <c r="O188" s="196"/>
      <c r="P188" s="199"/>
      <c r="Q188" s="194"/>
      <c r="R188" s="195"/>
      <c r="S188" s="196"/>
      <c r="T188" s="195"/>
      <c r="U188" s="196"/>
      <c r="V188" s="197"/>
      <c r="W188" s="198"/>
      <c r="X188" s="195"/>
      <c r="Y188" s="196"/>
      <c r="Z188" s="195"/>
      <c r="AA188" s="196"/>
      <c r="AB188" s="199"/>
      <c r="AC188" s="194"/>
      <c r="AD188" s="195"/>
      <c r="AE188" s="196"/>
      <c r="AF188" s="195"/>
      <c r="AG188" s="196"/>
      <c r="AH188" s="197"/>
      <c r="AI188" s="198"/>
      <c r="AJ188" s="195"/>
      <c r="AK188" s="196"/>
      <c r="AL188" s="195"/>
      <c r="AM188" s="196"/>
      <c r="AN188" s="199"/>
      <c r="AO188" s="194"/>
      <c r="AP188" s="197"/>
      <c r="AQ188" s="403">
        <f t="shared" si="237"/>
        <v>0</v>
      </c>
      <c r="AR188" s="404">
        <f t="shared" si="238"/>
        <v>0</v>
      </c>
      <c r="AS188" s="405">
        <f t="shared" si="239"/>
        <v>0</v>
      </c>
      <c r="AT188" s="404">
        <f t="shared" si="240"/>
        <v>0</v>
      </c>
      <c r="AU188" s="405">
        <f t="shared" si="241"/>
        <v>0</v>
      </c>
      <c r="AV188" s="406">
        <f t="shared" si="242"/>
        <v>0</v>
      </c>
      <c r="AW188" s="747"/>
      <c r="AX188" s="746"/>
      <c r="BA188" s="535">
        <f t="shared" si="244"/>
        <v>0</v>
      </c>
      <c r="BB188" s="559">
        <f t="shared" si="243"/>
        <v>4.9953199999999996E-2</v>
      </c>
      <c r="BC188" s="536">
        <v>49953.2</v>
      </c>
    </row>
    <row r="189" spans="1:55" ht="17.25" customHeight="1">
      <c r="A189" s="172"/>
      <c r="B189" s="770"/>
      <c r="C189" s="790"/>
      <c r="D189" s="791"/>
      <c r="E189" s="130"/>
      <c r="F189" s="109"/>
      <c r="G189" s="110"/>
      <c r="H189" s="109"/>
      <c r="I189" s="110"/>
      <c r="J189" s="107"/>
      <c r="K189" s="108"/>
      <c r="L189" s="109"/>
      <c r="M189" s="110"/>
      <c r="N189" s="109"/>
      <c r="O189" s="110"/>
      <c r="P189" s="111"/>
      <c r="Q189" s="130"/>
      <c r="R189" s="109"/>
      <c r="S189" s="110"/>
      <c r="T189" s="109"/>
      <c r="U189" s="110"/>
      <c r="V189" s="107"/>
      <c r="W189" s="108"/>
      <c r="X189" s="109"/>
      <c r="Y189" s="110"/>
      <c r="Z189" s="109"/>
      <c r="AA189" s="110"/>
      <c r="AB189" s="111"/>
      <c r="AC189" s="130"/>
      <c r="AD189" s="109"/>
      <c r="AE189" s="110"/>
      <c r="AF189" s="109"/>
      <c r="AG189" s="110"/>
      <c r="AH189" s="107"/>
      <c r="AI189" s="108"/>
      <c r="AJ189" s="109"/>
      <c r="AK189" s="110"/>
      <c r="AL189" s="109"/>
      <c r="AM189" s="110"/>
      <c r="AN189" s="111"/>
      <c r="AO189" s="130"/>
      <c r="AP189" s="107"/>
      <c r="AQ189" s="396">
        <f t="shared" si="237"/>
        <v>0</v>
      </c>
      <c r="AR189" s="395">
        <f t="shared" si="238"/>
        <v>0</v>
      </c>
      <c r="AS189" s="393">
        <f t="shared" si="239"/>
        <v>0</v>
      </c>
      <c r="AT189" s="395">
        <f t="shared" si="240"/>
        <v>0</v>
      </c>
      <c r="AU189" s="393">
        <f t="shared" si="241"/>
        <v>0</v>
      </c>
      <c r="AV189" s="394">
        <f t="shared" si="242"/>
        <v>0</v>
      </c>
      <c r="AW189" s="747"/>
      <c r="AX189" s="746"/>
      <c r="BB189" s="559"/>
      <c r="BC189" s="536"/>
    </row>
    <row r="190" spans="1:55" ht="17.25" customHeight="1">
      <c r="A190" s="172"/>
      <c r="B190" s="769" t="s">
        <v>302</v>
      </c>
      <c r="C190" s="759" t="s">
        <v>205</v>
      </c>
      <c r="D190" s="760"/>
      <c r="E190" s="194"/>
      <c r="F190" s="195"/>
      <c r="G190" s="196"/>
      <c r="H190" s="195"/>
      <c r="I190" s="196"/>
      <c r="J190" s="197"/>
      <c r="K190" s="198"/>
      <c r="L190" s="195"/>
      <c r="M190" s="196"/>
      <c r="N190" s="195"/>
      <c r="O190" s="196"/>
      <c r="P190" s="199"/>
      <c r="Q190" s="194"/>
      <c r="R190" s="195"/>
      <c r="S190" s="196"/>
      <c r="T190" s="195"/>
      <c r="U190" s="196"/>
      <c r="V190" s="197"/>
      <c r="W190" s="198"/>
      <c r="X190" s="195"/>
      <c r="Y190" s="196"/>
      <c r="Z190" s="195"/>
      <c r="AA190" s="196"/>
      <c r="AB190" s="199"/>
      <c r="AC190" s="194"/>
      <c r="AD190" s="195"/>
      <c r="AE190" s="196"/>
      <c r="AF190" s="195"/>
      <c r="AG190" s="196"/>
      <c r="AH190" s="197"/>
      <c r="AI190" s="198"/>
      <c r="AJ190" s="195"/>
      <c r="AK190" s="196"/>
      <c r="AL190" s="195"/>
      <c r="AM190" s="196"/>
      <c r="AN190" s="199"/>
      <c r="AO190" s="194"/>
      <c r="AP190" s="197"/>
      <c r="AQ190" s="403">
        <f t="shared" si="237"/>
        <v>0</v>
      </c>
      <c r="AR190" s="404">
        <f t="shared" si="238"/>
        <v>0</v>
      </c>
      <c r="AS190" s="405">
        <f t="shared" si="239"/>
        <v>0</v>
      </c>
      <c r="AT190" s="404">
        <f t="shared" si="240"/>
        <v>0</v>
      </c>
      <c r="AU190" s="405">
        <f t="shared" si="241"/>
        <v>0</v>
      </c>
      <c r="AV190" s="406">
        <f t="shared" si="242"/>
        <v>0</v>
      </c>
      <c r="AW190" s="747"/>
      <c r="AX190" s="746"/>
      <c r="BA190" s="535">
        <f t="shared" si="244"/>
        <v>0</v>
      </c>
      <c r="BB190" s="559">
        <f t="shared" si="243"/>
        <v>0.87257839999999998</v>
      </c>
      <c r="BC190" s="536">
        <v>872578.4</v>
      </c>
    </row>
    <row r="191" spans="1:55" ht="17.25" customHeight="1">
      <c r="A191" s="172"/>
      <c r="B191" s="770"/>
      <c r="C191" s="790"/>
      <c r="D191" s="791"/>
      <c r="E191" s="130"/>
      <c r="F191" s="109"/>
      <c r="G191" s="110"/>
      <c r="H191" s="109"/>
      <c r="I191" s="110"/>
      <c r="J191" s="107"/>
      <c r="K191" s="108"/>
      <c r="L191" s="109"/>
      <c r="M191" s="110"/>
      <c r="N191" s="109"/>
      <c r="O191" s="110"/>
      <c r="P191" s="111"/>
      <c r="Q191" s="130"/>
      <c r="R191" s="109"/>
      <c r="S191" s="110"/>
      <c r="T191" s="109"/>
      <c r="U191" s="110"/>
      <c r="V191" s="107"/>
      <c r="W191" s="108"/>
      <c r="X191" s="109"/>
      <c r="Y191" s="110"/>
      <c r="Z191" s="109"/>
      <c r="AA191" s="110"/>
      <c r="AB191" s="111"/>
      <c r="AC191" s="130"/>
      <c r="AD191" s="109"/>
      <c r="AE191" s="110"/>
      <c r="AF191" s="109"/>
      <c r="AG191" s="110"/>
      <c r="AH191" s="107"/>
      <c r="AI191" s="108"/>
      <c r="AJ191" s="109"/>
      <c r="AK191" s="110"/>
      <c r="AL191" s="109"/>
      <c r="AM191" s="110"/>
      <c r="AN191" s="111"/>
      <c r="AO191" s="130"/>
      <c r="AP191" s="107"/>
      <c r="AQ191" s="396">
        <f t="shared" si="237"/>
        <v>0</v>
      </c>
      <c r="AR191" s="395">
        <f t="shared" si="238"/>
        <v>0</v>
      </c>
      <c r="AS191" s="393">
        <f t="shared" si="239"/>
        <v>0</v>
      </c>
      <c r="AT191" s="395">
        <f t="shared" si="240"/>
        <v>0</v>
      </c>
      <c r="AU191" s="393">
        <f t="shared" si="241"/>
        <v>0</v>
      </c>
      <c r="AV191" s="394">
        <f t="shared" si="242"/>
        <v>0</v>
      </c>
      <c r="AW191" s="747"/>
      <c r="AX191" s="746"/>
      <c r="BB191" s="559"/>
      <c r="BC191" s="536"/>
    </row>
    <row r="192" spans="1:55" ht="17.25" customHeight="1">
      <c r="A192" s="172"/>
      <c r="B192" s="769" t="s">
        <v>181</v>
      </c>
      <c r="C192" s="759" t="s">
        <v>82</v>
      </c>
      <c r="D192" s="760"/>
      <c r="E192" s="193"/>
      <c r="F192" s="114"/>
      <c r="G192" s="115"/>
      <c r="H192" s="114"/>
      <c r="I192" s="115"/>
      <c r="J192" s="112"/>
      <c r="K192" s="113"/>
      <c r="L192" s="114"/>
      <c r="M192" s="115"/>
      <c r="N192" s="114"/>
      <c r="O192" s="115"/>
      <c r="P192" s="116"/>
      <c r="Q192" s="193"/>
      <c r="R192" s="114"/>
      <c r="S192" s="115"/>
      <c r="T192" s="114"/>
      <c r="U192" s="115"/>
      <c r="V192" s="112"/>
      <c r="W192" s="113"/>
      <c r="X192" s="114"/>
      <c r="Y192" s="115"/>
      <c r="Z192" s="114"/>
      <c r="AA192" s="115"/>
      <c r="AB192" s="116"/>
      <c r="AC192" s="193"/>
      <c r="AD192" s="114"/>
      <c r="AE192" s="115"/>
      <c r="AF192" s="114"/>
      <c r="AG192" s="115"/>
      <c r="AH192" s="112"/>
      <c r="AI192" s="113"/>
      <c r="AJ192" s="114"/>
      <c r="AK192" s="115"/>
      <c r="AL192" s="114"/>
      <c r="AM192" s="115"/>
      <c r="AN192" s="116"/>
      <c r="AO192" s="193"/>
      <c r="AP192" s="112"/>
      <c r="AQ192" s="403">
        <f t="shared" si="237"/>
        <v>0</v>
      </c>
      <c r="AR192" s="404">
        <f t="shared" si="238"/>
        <v>0</v>
      </c>
      <c r="AS192" s="405">
        <f t="shared" si="239"/>
        <v>0</v>
      </c>
      <c r="AT192" s="404">
        <f t="shared" si="240"/>
        <v>0</v>
      </c>
      <c r="AU192" s="405">
        <f t="shared" si="241"/>
        <v>0</v>
      </c>
      <c r="AV192" s="406">
        <f t="shared" si="242"/>
        <v>0</v>
      </c>
      <c r="AW192" s="747"/>
      <c r="AX192" s="746"/>
      <c r="BA192" s="535">
        <f t="shared" si="244"/>
        <v>0</v>
      </c>
      <c r="BB192" s="559">
        <f t="shared" si="243"/>
        <v>3.8915999999999999E-2</v>
      </c>
      <c r="BC192" s="536">
        <v>38916</v>
      </c>
    </row>
    <row r="193" spans="1:55" ht="17.25" customHeight="1">
      <c r="A193" s="172"/>
      <c r="B193" s="770"/>
      <c r="C193" s="790"/>
      <c r="D193" s="791"/>
      <c r="E193" s="130"/>
      <c r="F193" s="109"/>
      <c r="G193" s="110"/>
      <c r="H193" s="109"/>
      <c r="I193" s="110"/>
      <c r="J193" s="107"/>
      <c r="K193" s="108"/>
      <c r="L193" s="109"/>
      <c r="M193" s="110"/>
      <c r="N193" s="109"/>
      <c r="O193" s="110"/>
      <c r="P193" s="111"/>
      <c r="Q193" s="130"/>
      <c r="R193" s="109"/>
      <c r="S193" s="110"/>
      <c r="T193" s="109"/>
      <c r="U193" s="110"/>
      <c r="V193" s="107"/>
      <c r="W193" s="108"/>
      <c r="X193" s="109"/>
      <c r="Y193" s="110"/>
      <c r="Z193" s="109"/>
      <c r="AA193" s="110"/>
      <c r="AB193" s="111"/>
      <c r="AC193" s="130"/>
      <c r="AD193" s="109"/>
      <c r="AE193" s="110"/>
      <c r="AF193" s="109"/>
      <c r="AG193" s="110"/>
      <c r="AH193" s="107"/>
      <c r="AI193" s="108"/>
      <c r="AJ193" s="109"/>
      <c r="AK193" s="110"/>
      <c r="AL193" s="109"/>
      <c r="AM193" s="110"/>
      <c r="AN193" s="111"/>
      <c r="AO193" s="130"/>
      <c r="AP193" s="107"/>
      <c r="AQ193" s="396">
        <f t="shared" si="237"/>
        <v>0</v>
      </c>
      <c r="AR193" s="395">
        <f t="shared" si="238"/>
        <v>0</v>
      </c>
      <c r="AS193" s="393">
        <f t="shared" si="239"/>
        <v>0</v>
      </c>
      <c r="AT193" s="395">
        <f t="shared" si="240"/>
        <v>0</v>
      </c>
      <c r="AU193" s="393">
        <f t="shared" si="241"/>
        <v>0</v>
      </c>
      <c r="AV193" s="394">
        <f t="shared" si="242"/>
        <v>0</v>
      </c>
      <c r="AW193" s="747"/>
      <c r="AX193" s="746"/>
      <c r="BB193" s="559"/>
      <c r="BC193" s="536"/>
    </row>
    <row r="194" spans="1:55" ht="17.25" customHeight="1">
      <c r="A194" s="172"/>
      <c r="B194" s="769" t="s">
        <v>181</v>
      </c>
      <c r="C194" s="759" t="s">
        <v>83</v>
      </c>
      <c r="D194" s="760"/>
      <c r="E194" s="193"/>
      <c r="F194" s="114"/>
      <c r="G194" s="115"/>
      <c r="H194" s="114"/>
      <c r="I194" s="115"/>
      <c r="J194" s="112"/>
      <c r="K194" s="113"/>
      <c r="L194" s="114"/>
      <c r="M194" s="115"/>
      <c r="N194" s="114"/>
      <c r="O194" s="115"/>
      <c r="P194" s="116"/>
      <c r="Q194" s="193"/>
      <c r="R194" s="114"/>
      <c r="S194" s="115"/>
      <c r="T194" s="114"/>
      <c r="U194" s="115"/>
      <c r="V194" s="112"/>
      <c r="W194" s="113"/>
      <c r="X194" s="114"/>
      <c r="Y194" s="115"/>
      <c r="Z194" s="114"/>
      <c r="AA194" s="115"/>
      <c r="AB194" s="116"/>
      <c r="AC194" s="193"/>
      <c r="AD194" s="114"/>
      <c r="AE194" s="115"/>
      <c r="AF194" s="114"/>
      <c r="AG194" s="115"/>
      <c r="AH194" s="112"/>
      <c r="AI194" s="113"/>
      <c r="AJ194" s="114"/>
      <c r="AK194" s="115"/>
      <c r="AL194" s="114"/>
      <c r="AM194" s="115"/>
      <c r="AN194" s="116"/>
      <c r="AO194" s="193"/>
      <c r="AP194" s="112"/>
      <c r="AQ194" s="403">
        <f t="shared" si="237"/>
        <v>0</v>
      </c>
      <c r="AR194" s="404">
        <f t="shared" si="238"/>
        <v>0</v>
      </c>
      <c r="AS194" s="405">
        <f t="shared" si="239"/>
        <v>0</v>
      </c>
      <c r="AT194" s="404">
        <f t="shared" si="240"/>
        <v>0</v>
      </c>
      <c r="AU194" s="405">
        <f t="shared" si="241"/>
        <v>0</v>
      </c>
      <c r="AV194" s="406">
        <f t="shared" si="242"/>
        <v>0</v>
      </c>
      <c r="AW194" s="747"/>
      <c r="AX194" s="746"/>
      <c r="BA194" s="535">
        <f t="shared" si="244"/>
        <v>0</v>
      </c>
      <c r="BB194" s="559">
        <f t="shared" si="243"/>
        <v>2.4778000000000001E-2</v>
      </c>
      <c r="BC194" s="536">
        <v>24778</v>
      </c>
    </row>
    <row r="195" spans="1:55" ht="17.25" customHeight="1">
      <c r="A195" s="172"/>
      <c r="B195" s="770"/>
      <c r="C195" s="790"/>
      <c r="D195" s="791"/>
      <c r="E195" s="130"/>
      <c r="F195" s="109"/>
      <c r="G195" s="110"/>
      <c r="H195" s="109"/>
      <c r="I195" s="110"/>
      <c r="J195" s="107"/>
      <c r="K195" s="108"/>
      <c r="L195" s="109"/>
      <c r="M195" s="110"/>
      <c r="N195" s="109"/>
      <c r="O195" s="110"/>
      <c r="P195" s="111"/>
      <c r="Q195" s="130"/>
      <c r="R195" s="109"/>
      <c r="S195" s="110"/>
      <c r="T195" s="109"/>
      <c r="U195" s="110"/>
      <c r="V195" s="107"/>
      <c r="W195" s="108"/>
      <c r="X195" s="109"/>
      <c r="Y195" s="110"/>
      <c r="Z195" s="109"/>
      <c r="AA195" s="110"/>
      <c r="AB195" s="111"/>
      <c r="AC195" s="130"/>
      <c r="AD195" s="109"/>
      <c r="AE195" s="110"/>
      <c r="AF195" s="109"/>
      <c r="AG195" s="110"/>
      <c r="AH195" s="107"/>
      <c r="AI195" s="108"/>
      <c r="AJ195" s="109"/>
      <c r="AK195" s="110"/>
      <c r="AL195" s="109"/>
      <c r="AM195" s="110"/>
      <c r="AN195" s="111"/>
      <c r="AO195" s="130"/>
      <c r="AP195" s="107"/>
      <c r="AQ195" s="396">
        <f t="shared" si="237"/>
        <v>0</v>
      </c>
      <c r="AR195" s="395">
        <f t="shared" si="238"/>
        <v>0</v>
      </c>
      <c r="AS195" s="393">
        <f t="shared" si="239"/>
        <v>0</v>
      </c>
      <c r="AT195" s="395">
        <f t="shared" si="240"/>
        <v>0</v>
      </c>
      <c r="AU195" s="393">
        <f t="shared" si="241"/>
        <v>0</v>
      </c>
      <c r="AV195" s="394">
        <f t="shared" si="242"/>
        <v>0</v>
      </c>
      <c r="AW195" s="747"/>
      <c r="AX195" s="746"/>
      <c r="BB195" s="559"/>
      <c r="BC195" s="536"/>
    </row>
    <row r="196" spans="1:55" ht="17.25" customHeight="1">
      <c r="A196" s="172"/>
      <c r="B196" s="769" t="s">
        <v>181</v>
      </c>
      <c r="C196" s="759" t="s">
        <v>323</v>
      </c>
      <c r="D196" s="760"/>
      <c r="E196" s="193"/>
      <c r="F196" s="114"/>
      <c r="G196" s="115"/>
      <c r="H196" s="114"/>
      <c r="I196" s="113"/>
      <c r="J196" s="112"/>
      <c r="K196" s="113"/>
      <c r="L196" s="114"/>
      <c r="M196" s="115"/>
      <c r="N196" s="114"/>
      <c r="O196" s="115"/>
      <c r="P196" s="116"/>
      <c r="Q196" s="193"/>
      <c r="R196" s="114"/>
      <c r="S196" s="115"/>
      <c r="T196" s="114"/>
      <c r="U196" s="115"/>
      <c r="V196" s="112"/>
      <c r="W196" s="113"/>
      <c r="X196" s="114"/>
      <c r="Y196" s="115"/>
      <c r="Z196" s="114"/>
      <c r="AA196" s="115"/>
      <c r="AB196" s="116"/>
      <c r="AC196" s="193"/>
      <c r="AD196" s="114"/>
      <c r="AE196" s="115"/>
      <c r="AF196" s="114"/>
      <c r="AG196" s="115"/>
      <c r="AH196" s="112"/>
      <c r="AI196" s="113"/>
      <c r="AJ196" s="114"/>
      <c r="AK196" s="115"/>
      <c r="AL196" s="114"/>
      <c r="AM196" s="115"/>
      <c r="AN196" s="116"/>
      <c r="AO196" s="193"/>
      <c r="AP196" s="112"/>
      <c r="AQ196" s="403">
        <f t="shared" si="237"/>
        <v>0</v>
      </c>
      <c r="AR196" s="404">
        <f t="shared" si="238"/>
        <v>0</v>
      </c>
      <c r="AS196" s="405">
        <f t="shared" si="239"/>
        <v>0</v>
      </c>
      <c r="AT196" s="404">
        <f t="shared" si="240"/>
        <v>0</v>
      </c>
      <c r="AU196" s="405">
        <f t="shared" si="241"/>
        <v>0</v>
      </c>
      <c r="AV196" s="406">
        <f t="shared" si="242"/>
        <v>0</v>
      </c>
      <c r="AW196" s="747"/>
      <c r="AX196" s="746"/>
      <c r="BA196" s="535">
        <f t="shared" si="244"/>
        <v>0</v>
      </c>
      <c r="BB196" s="559">
        <f t="shared" si="243"/>
        <v>1.7274999999999999E-2</v>
      </c>
      <c r="BC196" s="536">
        <v>17275</v>
      </c>
    </row>
    <row r="197" spans="1:55" ht="17.25" customHeight="1">
      <c r="A197" s="172"/>
      <c r="B197" s="770"/>
      <c r="C197" s="790"/>
      <c r="D197" s="791"/>
      <c r="E197" s="130"/>
      <c r="F197" s="109"/>
      <c r="G197" s="110"/>
      <c r="H197" s="109"/>
      <c r="I197" s="108"/>
      <c r="J197" s="107"/>
      <c r="K197" s="108"/>
      <c r="L197" s="109"/>
      <c r="M197" s="108"/>
      <c r="N197" s="109"/>
      <c r="O197" s="110"/>
      <c r="P197" s="111"/>
      <c r="Q197" s="130"/>
      <c r="R197" s="109"/>
      <c r="S197" s="108"/>
      <c r="T197" s="109"/>
      <c r="U197" s="110"/>
      <c r="V197" s="107"/>
      <c r="W197" s="108"/>
      <c r="X197" s="109"/>
      <c r="Y197" s="110"/>
      <c r="Z197" s="109"/>
      <c r="AA197" s="110"/>
      <c r="AB197" s="111"/>
      <c r="AC197" s="130"/>
      <c r="AD197" s="109"/>
      <c r="AE197" s="110"/>
      <c r="AF197" s="109"/>
      <c r="AG197" s="108"/>
      <c r="AH197" s="107"/>
      <c r="AI197" s="108"/>
      <c r="AJ197" s="109"/>
      <c r="AK197" s="110"/>
      <c r="AL197" s="109"/>
      <c r="AM197" s="110"/>
      <c r="AN197" s="111"/>
      <c r="AO197" s="130"/>
      <c r="AP197" s="107"/>
      <c r="AQ197" s="396">
        <f t="shared" si="237"/>
        <v>0</v>
      </c>
      <c r="AR197" s="395">
        <f t="shared" si="238"/>
        <v>0</v>
      </c>
      <c r="AS197" s="393">
        <f t="shared" si="239"/>
        <v>0</v>
      </c>
      <c r="AT197" s="395">
        <f t="shared" si="240"/>
        <v>0</v>
      </c>
      <c r="AU197" s="393">
        <f t="shared" si="241"/>
        <v>0</v>
      </c>
      <c r="AV197" s="394">
        <f t="shared" si="242"/>
        <v>0</v>
      </c>
      <c r="AW197" s="747"/>
      <c r="AX197" s="746"/>
      <c r="BB197" s="559"/>
      <c r="BC197" s="536"/>
    </row>
    <row r="198" spans="1:55" ht="17.25" customHeight="1">
      <c r="A198" s="172"/>
      <c r="B198" s="757" t="s">
        <v>181</v>
      </c>
      <c r="C198" s="759" t="s">
        <v>84</v>
      </c>
      <c r="D198" s="760"/>
      <c r="E198" s="193"/>
      <c r="F198" s="114"/>
      <c r="G198" s="115"/>
      <c r="H198" s="114"/>
      <c r="I198" s="113"/>
      <c r="J198" s="112"/>
      <c r="K198" s="113"/>
      <c r="L198" s="114"/>
      <c r="M198" s="113"/>
      <c r="N198" s="114"/>
      <c r="O198" s="113"/>
      <c r="P198" s="116"/>
      <c r="Q198" s="193"/>
      <c r="R198" s="114"/>
      <c r="S198" s="113"/>
      <c r="T198" s="114"/>
      <c r="U198" s="113"/>
      <c r="V198" s="112"/>
      <c r="W198" s="113"/>
      <c r="X198" s="114"/>
      <c r="Y198" s="113"/>
      <c r="Z198" s="114"/>
      <c r="AA198" s="113"/>
      <c r="AB198" s="116"/>
      <c r="AC198" s="193"/>
      <c r="AD198" s="114"/>
      <c r="AE198" s="113"/>
      <c r="AF198" s="114"/>
      <c r="AG198" s="113"/>
      <c r="AH198" s="112"/>
      <c r="AI198" s="113"/>
      <c r="AJ198" s="114"/>
      <c r="AK198" s="113"/>
      <c r="AL198" s="114"/>
      <c r="AM198" s="113"/>
      <c r="AN198" s="116"/>
      <c r="AO198" s="193"/>
      <c r="AP198" s="112"/>
      <c r="AQ198" s="403">
        <f t="shared" ref="AQ198:AQ199" si="245">E198+K198+Q198+W198+AC198+AI198+AO198</f>
        <v>0</v>
      </c>
      <c r="AR198" s="404">
        <f t="shared" ref="AR198:AR199" si="246">F198+L198+R198+X198+AD198+AJ198+AP198</f>
        <v>0</v>
      </c>
      <c r="AS198" s="405">
        <f t="shared" ref="AS198:AS199" si="247">G198+M198+S198+Y198+AE198+AK198</f>
        <v>0</v>
      </c>
      <c r="AT198" s="404">
        <f t="shared" ref="AT198:AT199" si="248">H198+N198+T198+Z198+AF198+AL198</f>
        <v>0</v>
      </c>
      <c r="AU198" s="405">
        <f t="shared" ref="AU198:AU199" si="249">I198+O198+U198+AA198+AG198+AM198</f>
        <v>0</v>
      </c>
      <c r="AV198" s="406">
        <f t="shared" ref="AV198:AV199" si="250">J198+P198+V198+AB198+AH198+AN198</f>
        <v>0</v>
      </c>
      <c r="AW198" s="747"/>
      <c r="AX198" s="746"/>
      <c r="BA198" s="535">
        <f t="shared" ref="BA198" si="251">AQ198/BB198</f>
        <v>0</v>
      </c>
      <c r="BB198" s="559">
        <f t="shared" si="243"/>
        <v>3.2495999999999997E-2</v>
      </c>
      <c r="BC198" s="536">
        <v>32496</v>
      </c>
    </row>
    <row r="199" spans="1:55" ht="17.25" customHeight="1" thickBot="1">
      <c r="A199" s="172"/>
      <c r="B199" s="839"/>
      <c r="C199" s="790"/>
      <c r="D199" s="791"/>
      <c r="E199" s="186"/>
      <c r="F199" s="187"/>
      <c r="G199" s="188"/>
      <c r="H199" s="187"/>
      <c r="I199" s="188"/>
      <c r="J199" s="189"/>
      <c r="K199" s="188"/>
      <c r="L199" s="187"/>
      <c r="M199" s="188"/>
      <c r="N199" s="187"/>
      <c r="O199" s="188"/>
      <c r="P199" s="200"/>
      <c r="Q199" s="186"/>
      <c r="R199" s="187"/>
      <c r="S199" s="188"/>
      <c r="T199" s="187"/>
      <c r="U199" s="188"/>
      <c r="V199" s="189"/>
      <c r="W199" s="188"/>
      <c r="X199" s="187"/>
      <c r="Y199" s="188"/>
      <c r="Z199" s="187"/>
      <c r="AA199" s="188"/>
      <c r="AB199" s="200"/>
      <c r="AC199" s="186"/>
      <c r="AD199" s="187"/>
      <c r="AE199" s="188"/>
      <c r="AF199" s="187"/>
      <c r="AG199" s="188"/>
      <c r="AH199" s="200"/>
      <c r="AI199" s="186"/>
      <c r="AJ199" s="187"/>
      <c r="AK199" s="188"/>
      <c r="AL199" s="187"/>
      <c r="AM199" s="188"/>
      <c r="AN199" s="189"/>
      <c r="AO199" s="188"/>
      <c r="AP199" s="189"/>
      <c r="AQ199" s="396">
        <f t="shared" si="245"/>
        <v>0</v>
      </c>
      <c r="AR199" s="395">
        <f t="shared" si="246"/>
        <v>0</v>
      </c>
      <c r="AS199" s="393">
        <f t="shared" si="247"/>
        <v>0</v>
      </c>
      <c r="AT199" s="395">
        <f t="shared" si="248"/>
        <v>0</v>
      </c>
      <c r="AU199" s="393">
        <f t="shared" si="249"/>
        <v>0</v>
      </c>
      <c r="AV199" s="394">
        <f t="shared" si="250"/>
        <v>0</v>
      </c>
      <c r="AW199" s="775"/>
      <c r="AX199" s="756"/>
      <c r="BB199" s="559"/>
      <c r="BC199" s="536"/>
    </row>
    <row r="200" spans="1:55" ht="17.25" customHeight="1" thickTop="1">
      <c r="A200" s="172"/>
      <c r="B200" s="803" t="s">
        <v>176</v>
      </c>
      <c r="C200" s="804"/>
      <c r="D200" s="805"/>
      <c r="E200" s="419">
        <f>E98+E100+E102+E104+E106+E108+E110+E112+E114+E116+E118+E120+E122+E124+E126+E128+E130+E132+E134+E136+E138+E140+E142+E144+E146+E148+E150+E152+E154+E156+E158+E160+E162+E164+E166+E168+E170+E172+E174+E176+E178+E180+E182+E184+E186+E188+E190+E192+E194+E196+E198</f>
        <v>0</v>
      </c>
      <c r="F200" s="421">
        <f>F98+F100+F102+F104+F106+F108+F110+F112+F114+F116+F118+F120+F122+F124+F126+F128+F130+F132+F134+F136+F138+F140+F142+F144+F146+F148+F150+F152+F154+F156+F158+F160+F162+F164+F166+F168+F170+F172+F174+F176+F178+F180+F182+F184+F186+F188+F190+F192+F194+F196+F198</f>
        <v>0</v>
      </c>
      <c r="G200" s="423">
        <f t="shared" ref="G200:L200" si="252">G98+G100+G102+G104+G106+G108+G110+G112+G114+G116+G118+G120+G122+G124+G126+G128+G130+G132+G134+G136+G138+G140+G142+G144+G146+G148+G150+G152+G154+G156+G158+G160+G162+G164+G166+G168+G170+G172+G174+G176+G178+G180+G182+G184+G186+G188+G190+G192+G194+G196+G198</f>
        <v>0</v>
      </c>
      <c r="H200" s="424">
        <f t="shared" si="252"/>
        <v>0</v>
      </c>
      <c r="I200" s="422">
        <f t="shared" si="252"/>
        <v>0</v>
      </c>
      <c r="J200" s="425">
        <f t="shared" si="252"/>
        <v>0</v>
      </c>
      <c r="K200" s="419">
        <f t="shared" si="252"/>
        <v>0</v>
      </c>
      <c r="L200" s="421">
        <f t="shared" si="252"/>
        <v>0</v>
      </c>
      <c r="M200" s="423">
        <f t="shared" ref="M200:AV200" si="253">M98+M100+M102+M104+M106+M108+M110+M112+M114+M116+M118+M120+M122+M124+M126+M128+M130+M132+M134+M136+M138+M140+M142+M144+M146+M148+M150+M152+M154+M156+M158+M160+M162+M164+M166+M168+M170+M172+M174+M176+M178+M180+M182+M184+M186+M188+M190+M192+M194+M196+M198</f>
        <v>0</v>
      </c>
      <c r="N200" s="424">
        <f t="shared" si="253"/>
        <v>0</v>
      </c>
      <c r="O200" s="422">
        <f t="shared" si="253"/>
        <v>0</v>
      </c>
      <c r="P200" s="425">
        <f t="shared" si="253"/>
        <v>0</v>
      </c>
      <c r="Q200" s="419">
        <f t="shared" si="253"/>
        <v>0</v>
      </c>
      <c r="R200" s="421">
        <f t="shared" si="253"/>
        <v>0</v>
      </c>
      <c r="S200" s="423">
        <f t="shared" si="253"/>
        <v>0</v>
      </c>
      <c r="T200" s="424">
        <f t="shared" si="253"/>
        <v>0</v>
      </c>
      <c r="U200" s="422">
        <f t="shared" si="253"/>
        <v>0</v>
      </c>
      <c r="V200" s="425">
        <f t="shared" si="253"/>
        <v>0</v>
      </c>
      <c r="W200" s="419">
        <f t="shared" si="253"/>
        <v>49</v>
      </c>
      <c r="X200" s="421">
        <f t="shared" si="253"/>
        <v>1</v>
      </c>
      <c r="Y200" s="423">
        <f t="shared" si="253"/>
        <v>18</v>
      </c>
      <c r="Z200" s="424">
        <f t="shared" si="253"/>
        <v>0</v>
      </c>
      <c r="AA200" s="422">
        <f t="shared" si="253"/>
        <v>14</v>
      </c>
      <c r="AB200" s="425">
        <f t="shared" si="253"/>
        <v>1</v>
      </c>
      <c r="AC200" s="419">
        <f t="shared" si="253"/>
        <v>1</v>
      </c>
      <c r="AD200" s="421">
        <f t="shared" si="253"/>
        <v>0</v>
      </c>
      <c r="AE200" s="423">
        <f t="shared" si="253"/>
        <v>0</v>
      </c>
      <c r="AF200" s="424">
        <f t="shared" si="253"/>
        <v>0</v>
      </c>
      <c r="AG200" s="422">
        <f t="shared" si="253"/>
        <v>0</v>
      </c>
      <c r="AH200" s="425">
        <f t="shared" si="253"/>
        <v>0</v>
      </c>
      <c r="AI200" s="419">
        <f t="shared" si="253"/>
        <v>66</v>
      </c>
      <c r="AJ200" s="421">
        <f t="shared" si="253"/>
        <v>0</v>
      </c>
      <c r="AK200" s="423">
        <f t="shared" si="253"/>
        <v>32</v>
      </c>
      <c r="AL200" s="424">
        <f t="shared" si="253"/>
        <v>0</v>
      </c>
      <c r="AM200" s="422">
        <f t="shared" si="253"/>
        <v>34</v>
      </c>
      <c r="AN200" s="425">
        <f t="shared" si="253"/>
        <v>0</v>
      </c>
      <c r="AO200" s="419">
        <f t="shared" si="253"/>
        <v>0</v>
      </c>
      <c r="AP200" s="421">
        <f t="shared" si="253"/>
        <v>0</v>
      </c>
      <c r="AQ200" s="419">
        <f t="shared" si="253"/>
        <v>116</v>
      </c>
      <c r="AR200" s="424">
        <f t="shared" si="253"/>
        <v>1</v>
      </c>
      <c r="AS200" s="422">
        <f t="shared" si="253"/>
        <v>50</v>
      </c>
      <c r="AT200" s="424">
        <f t="shared" si="253"/>
        <v>0</v>
      </c>
      <c r="AU200" s="422">
        <f t="shared" si="253"/>
        <v>48</v>
      </c>
      <c r="AV200" s="421">
        <f t="shared" si="253"/>
        <v>1</v>
      </c>
      <c r="AW200" s="763">
        <v>0.47</v>
      </c>
      <c r="AX200" s="774">
        <v>0.47</v>
      </c>
      <c r="BA200" s="535">
        <f t="shared" ref="BA200" si="254">(AQ200-AR200)/BB200</f>
        <v>0.46445352989951233</v>
      </c>
      <c r="BB200" s="559">
        <f>BC200/10^6</f>
        <v>247.60281190000003</v>
      </c>
      <c r="BC200" s="536">
        <f>BC98+BC100+BC102+BC104+BC106+BC108+BC110+BC112+BC114+BC116+BC118+BC120+BC122+BC124+BC126+BC128+BC130+BC132+BC134+BC136+BC138+BC140+BC142+BC144+BC146+BC148+BC150+BC152+BC154+BC156+BC158+BC160+BC162+BC164+BC166+BC168+BC170+BC172+BC174+BC176+BC178+BC180+BC182+BC184+BC186+BC188+BC190+BC192+BC194+BC196+BC198</f>
        <v>247602811.90000004</v>
      </c>
    </row>
    <row r="201" spans="1:55" ht="17.25" customHeight="1" thickBot="1">
      <c r="A201" s="172"/>
      <c r="B201" s="795"/>
      <c r="C201" s="796"/>
      <c r="D201" s="797"/>
      <c r="E201" s="628">
        <f>E99+E101+E103+E105+E107+E109+E111+E113+E115+E117+E119+E121+E123+E125+E127+E129+E131+E133+E135+E137+E139+E141+E143+E145+E147+E149+E151+E153+E155+E157+E159+E161+E163+E165+E167+E169+E171+E173+E175+E177+E179+E181+E183+E185+E187+E189+E191+E193+E195+E197+E199</f>
        <v>0</v>
      </c>
      <c r="F201" s="629">
        <f>F99+F101+F103+F105+F107+F109+F111+F113+F115+F117+F119+F121+F123+F125+F127+F129+F131+F133+F135+F137+F139+F141+F143+F145+F147+F149+F151+F153+F155+F157+F159+F161+F163+F165+F167+F169+F171+F173+F175+F177+F179+F181+F183+F185+F187+F189+F191+F193+F195+F197+F199</f>
        <v>0</v>
      </c>
      <c r="G201" s="630">
        <f t="shared" ref="G201:L201" si="255">G99+G101+G103+G105+G107+G109+G111+G113+G115+G117+G119+G121+G123+G125+G127+G129+G131+G133+G135+G137+G139+G141+G143+G145+G147+G149+G151+G153+G155+G157+G159+G161+G163+G165+G167+G169+G171+G173+G175+G177+G179+G181+G183+G185+G187+G189+G191+G193+G195+G197+G199</f>
        <v>0</v>
      </c>
      <c r="H201" s="631">
        <f t="shared" si="255"/>
        <v>0</v>
      </c>
      <c r="I201" s="632">
        <f t="shared" si="255"/>
        <v>0</v>
      </c>
      <c r="J201" s="633">
        <f t="shared" si="255"/>
        <v>0</v>
      </c>
      <c r="K201" s="628">
        <f t="shared" si="255"/>
        <v>0</v>
      </c>
      <c r="L201" s="629">
        <f t="shared" si="255"/>
        <v>0</v>
      </c>
      <c r="M201" s="630">
        <f t="shared" ref="M201:AV201" si="256">M99+M101+M103+M105+M107+M109+M111+M113+M115+M117+M119+M121+M123+M125+M127+M129+M131+M133+M135+M137+M139+M141+M143+M145+M147+M149+M151+M153+M155+M157+M159+M161+M163+M165+M167+M169+M171+M173+M175+M177+M179+M181+M183+M185+M187+M189+M191+M193+M195+M197+M199</f>
        <v>0</v>
      </c>
      <c r="N201" s="631">
        <f t="shared" si="256"/>
        <v>0</v>
      </c>
      <c r="O201" s="632">
        <f t="shared" si="256"/>
        <v>0</v>
      </c>
      <c r="P201" s="633">
        <f t="shared" si="256"/>
        <v>0</v>
      </c>
      <c r="Q201" s="628">
        <f t="shared" si="256"/>
        <v>0</v>
      </c>
      <c r="R201" s="629">
        <f t="shared" si="256"/>
        <v>0</v>
      </c>
      <c r="S201" s="630">
        <f t="shared" si="256"/>
        <v>0</v>
      </c>
      <c r="T201" s="631">
        <f t="shared" si="256"/>
        <v>0</v>
      </c>
      <c r="U201" s="632">
        <f t="shared" si="256"/>
        <v>0</v>
      </c>
      <c r="V201" s="633">
        <f t="shared" si="256"/>
        <v>0</v>
      </c>
      <c r="W201" s="628">
        <f t="shared" si="256"/>
        <v>0</v>
      </c>
      <c r="X201" s="629">
        <f t="shared" si="256"/>
        <v>0</v>
      </c>
      <c r="Y201" s="630">
        <f t="shared" si="256"/>
        <v>0</v>
      </c>
      <c r="Z201" s="631">
        <f t="shared" si="256"/>
        <v>0</v>
      </c>
      <c r="AA201" s="632">
        <f t="shared" si="256"/>
        <v>0</v>
      </c>
      <c r="AB201" s="633">
        <f t="shared" si="256"/>
        <v>0</v>
      </c>
      <c r="AC201" s="628">
        <f t="shared" si="256"/>
        <v>0</v>
      </c>
      <c r="AD201" s="629">
        <f t="shared" si="256"/>
        <v>0</v>
      </c>
      <c r="AE201" s="630">
        <f t="shared" si="256"/>
        <v>0</v>
      </c>
      <c r="AF201" s="631">
        <f t="shared" si="256"/>
        <v>0</v>
      </c>
      <c r="AG201" s="632">
        <f t="shared" si="256"/>
        <v>0</v>
      </c>
      <c r="AH201" s="633">
        <f t="shared" si="256"/>
        <v>0</v>
      </c>
      <c r="AI201" s="628">
        <f t="shared" si="256"/>
        <v>0</v>
      </c>
      <c r="AJ201" s="629">
        <f t="shared" si="256"/>
        <v>0</v>
      </c>
      <c r="AK201" s="630">
        <f t="shared" si="256"/>
        <v>0</v>
      </c>
      <c r="AL201" s="631">
        <f t="shared" si="256"/>
        <v>0</v>
      </c>
      <c r="AM201" s="632">
        <f t="shared" si="256"/>
        <v>0</v>
      </c>
      <c r="AN201" s="633">
        <f t="shared" si="256"/>
        <v>0</v>
      </c>
      <c r="AO201" s="628">
        <f t="shared" si="256"/>
        <v>0</v>
      </c>
      <c r="AP201" s="629">
        <f t="shared" si="256"/>
        <v>0</v>
      </c>
      <c r="AQ201" s="628">
        <f t="shared" si="256"/>
        <v>0</v>
      </c>
      <c r="AR201" s="631">
        <f t="shared" si="256"/>
        <v>0</v>
      </c>
      <c r="AS201" s="632">
        <f t="shared" si="256"/>
        <v>0</v>
      </c>
      <c r="AT201" s="631">
        <f t="shared" si="256"/>
        <v>0</v>
      </c>
      <c r="AU201" s="632">
        <f t="shared" si="256"/>
        <v>0</v>
      </c>
      <c r="AV201" s="634">
        <f t="shared" si="256"/>
        <v>0</v>
      </c>
      <c r="AW201" s="764"/>
      <c r="AX201" s="771"/>
      <c r="BA201" s="535">
        <f t="shared" ref="BA201" si="257">AR200/BB201</f>
        <v>0.47300409536405841</v>
      </c>
      <c r="BB201" s="559">
        <f>BC201/10^6</f>
        <v>2.1141466000000002</v>
      </c>
      <c r="BC201" s="536">
        <f>BC99+BC101+BC103+BC105+BC107+BC109+BC111+BC113+BC115+BC117+BC119+BC121+BC123+BC125+BC127+BC129+BC131+BC133+BC135+BC137+BC139+BC141+BC143+BC145+BC147+BC149+BC151+BC153+BC155+BC157+BC159+BC161+BC163+BC165+BC167+BC169+BC171+BC173+BC175+BC177+BC179+BC181+BC183+BC185+BC187+BC189+BC191+BC193+BC195+BC197+BC199</f>
        <v>2114146.6</v>
      </c>
    </row>
    <row r="202" spans="1:55" ht="17.25" customHeight="1">
      <c r="A202" s="578" t="s">
        <v>172</v>
      </c>
      <c r="B202" s="851" t="s">
        <v>181</v>
      </c>
      <c r="C202" s="809" t="s">
        <v>346</v>
      </c>
      <c r="D202" s="810"/>
      <c r="E202" s="635"/>
      <c r="F202" s="609"/>
      <c r="G202" s="610"/>
      <c r="H202" s="609"/>
      <c r="I202" s="610"/>
      <c r="J202" s="611"/>
      <c r="K202" s="610"/>
      <c r="L202" s="609"/>
      <c r="M202" s="610"/>
      <c r="N202" s="609"/>
      <c r="O202" s="610"/>
      <c r="P202" s="611"/>
      <c r="Q202" s="610"/>
      <c r="R202" s="609"/>
      <c r="S202" s="610"/>
      <c r="T202" s="609"/>
      <c r="U202" s="610"/>
      <c r="V202" s="611"/>
      <c r="W202" s="610"/>
      <c r="X202" s="609"/>
      <c r="Y202" s="610"/>
      <c r="Z202" s="609"/>
      <c r="AA202" s="610"/>
      <c r="AB202" s="611"/>
      <c r="AC202" s="610"/>
      <c r="AD202" s="609"/>
      <c r="AE202" s="610"/>
      <c r="AF202" s="609"/>
      <c r="AG202" s="610"/>
      <c r="AH202" s="611"/>
      <c r="AI202" s="610"/>
      <c r="AJ202" s="609"/>
      <c r="AK202" s="610"/>
      <c r="AL202" s="609"/>
      <c r="AM202" s="610"/>
      <c r="AN202" s="611"/>
      <c r="AO202" s="610"/>
      <c r="AP202" s="609"/>
      <c r="AQ202" s="407">
        <f t="shared" ref="AQ202:AQ259" si="258">E202+K202+Q202+W202+AC202+AI202+AO202</f>
        <v>0</v>
      </c>
      <c r="AR202" s="408">
        <f t="shared" ref="AR202:AR259" si="259">F202+L202+R202+X202+AD202+AJ202+AP202</f>
        <v>0</v>
      </c>
      <c r="AS202" s="409">
        <f t="shared" ref="AS202:AS259" si="260">G202+M202+S202+Y202+AE202+AK202</f>
        <v>0</v>
      </c>
      <c r="AT202" s="408">
        <f t="shared" ref="AT202:AT259" si="261">H202+N202+T202+Z202+AF202+AL202</f>
        <v>0</v>
      </c>
      <c r="AU202" s="409">
        <f t="shared" ref="AU202:AU259" si="262">I202+O202+U202+AA202+AG202+AM202</f>
        <v>0</v>
      </c>
      <c r="AV202" s="410">
        <f t="shared" ref="AV202:AV259" si="263">J202+P202+V202+AB202+AH202+AN202</f>
        <v>0</v>
      </c>
      <c r="AW202" s="772"/>
      <c r="AX202" s="773"/>
      <c r="BA202" s="535">
        <f t="shared" ref="BA202:BA216" si="264">AQ202/BB202</f>
        <v>0</v>
      </c>
      <c r="BB202" s="559">
        <f t="shared" ref="BB202:BB260" si="265">BC202/10^6</f>
        <v>7.3499999999999998E-3</v>
      </c>
      <c r="BC202" s="536">
        <v>7350</v>
      </c>
    </row>
    <row r="203" spans="1:55" ht="17.25" customHeight="1">
      <c r="A203" s="172"/>
      <c r="B203" s="770"/>
      <c r="C203" s="790"/>
      <c r="D203" s="791"/>
      <c r="E203" s="120"/>
      <c r="F203" s="122"/>
      <c r="G203" s="120"/>
      <c r="H203" s="122"/>
      <c r="I203" s="120"/>
      <c r="J203" s="121"/>
      <c r="K203" s="120"/>
      <c r="L203" s="122"/>
      <c r="M203" s="120"/>
      <c r="N203" s="122"/>
      <c r="O203" s="120"/>
      <c r="P203" s="121"/>
      <c r="Q203" s="120"/>
      <c r="R203" s="122"/>
      <c r="S203" s="120"/>
      <c r="T203" s="122"/>
      <c r="U203" s="120"/>
      <c r="V203" s="121"/>
      <c r="W203" s="120"/>
      <c r="X203" s="122"/>
      <c r="Y203" s="120"/>
      <c r="Z203" s="122"/>
      <c r="AA203" s="120"/>
      <c r="AB203" s="121"/>
      <c r="AC203" s="120"/>
      <c r="AD203" s="122"/>
      <c r="AE203" s="120"/>
      <c r="AF203" s="122"/>
      <c r="AG203" s="120"/>
      <c r="AH203" s="121"/>
      <c r="AI203" s="120"/>
      <c r="AJ203" s="122"/>
      <c r="AK203" s="120"/>
      <c r="AL203" s="122"/>
      <c r="AM203" s="120"/>
      <c r="AN203" s="121"/>
      <c r="AO203" s="120"/>
      <c r="AP203" s="122"/>
      <c r="AQ203" s="396">
        <f t="shared" si="258"/>
        <v>0</v>
      </c>
      <c r="AR203" s="395">
        <f t="shared" si="259"/>
        <v>0</v>
      </c>
      <c r="AS203" s="393">
        <f t="shared" si="260"/>
        <v>0</v>
      </c>
      <c r="AT203" s="395">
        <f t="shared" si="261"/>
        <v>0</v>
      </c>
      <c r="AU203" s="393">
        <f t="shared" si="262"/>
        <v>0</v>
      </c>
      <c r="AV203" s="394">
        <f t="shared" si="263"/>
        <v>0</v>
      </c>
      <c r="AW203" s="747"/>
      <c r="AX203" s="746"/>
      <c r="BB203" s="559"/>
      <c r="BC203" s="536"/>
    </row>
    <row r="204" spans="1:55" ht="17.25" customHeight="1">
      <c r="A204" s="172"/>
      <c r="B204" s="855" t="s">
        <v>181</v>
      </c>
      <c r="C204" s="822" t="s">
        <v>125</v>
      </c>
      <c r="D204" s="808"/>
      <c r="E204" s="202"/>
      <c r="F204" s="119"/>
      <c r="G204" s="117"/>
      <c r="H204" s="119"/>
      <c r="I204" s="117"/>
      <c r="J204" s="118"/>
      <c r="K204" s="117"/>
      <c r="L204" s="119"/>
      <c r="M204" s="117"/>
      <c r="N204" s="119"/>
      <c r="O204" s="117"/>
      <c r="P204" s="118"/>
      <c r="Q204" s="117"/>
      <c r="R204" s="119"/>
      <c r="S204" s="117"/>
      <c r="T204" s="119"/>
      <c r="U204" s="117"/>
      <c r="V204" s="118"/>
      <c r="W204" s="117"/>
      <c r="X204" s="119"/>
      <c r="Y204" s="117"/>
      <c r="Z204" s="119"/>
      <c r="AA204" s="117"/>
      <c r="AB204" s="118"/>
      <c r="AC204" s="117"/>
      <c r="AD204" s="119"/>
      <c r="AE204" s="117"/>
      <c r="AF204" s="119"/>
      <c r="AG204" s="117"/>
      <c r="AH204" s="118"/>
      <c r="AI204" s="117"/>
      <c r="AJ204" s="119"/>
      <c r="AK204" s="117"/>
      <c r="AL204" s="119"/>
      <c r="AM204" s="117"/>
      <c r="AN204" s="118"/>
      <c r="AO204" s="117"/>
      <c r="AP204" s="119"/>
      <c r="AQ204" s="403">
        <f t="shared" si="258"/>
        <v>0</v>
      </c>
      <c r="AR204" s="404">
        <f t="shared" si="259"/>
        <v>0</v>
      </c>
      <c r="AS204" s="405">
        <f t="shared" si="260"/>
        <v>0</v>
      </c>
      <c r="AT204" s="404">
        <f t="shared" si="261"/>
        <v>0</v>
      </c>
      <c r="AU204" s="405">
        <f t="shared" si="262"/>
        <v>0</v>
      </c>
      <c r="AV204" s="406">
        <f t="shared" si="263"/>
        <v>0</v>
      </c>
      <c r="AW204" s="747"/>
      <c r="AX204" s="746"/>
      <c r="BA204" s="535">
        <f t="shared" si="264"/>
        <v>0</v>
      </c>
      <c r="BB204" s="559">
        <f t="shared" si="265"/>
        <v>1.0882347999999999</v>
      </c>
      <c r="BC204" s="536">
        <v>1088234.8</v>
      </c>
    </row>
    <row r="205" spans="1:55" ht="17.25" customHeight="1">
      <c r="A205" s="172"/>
      <c r="B205" s="770"/>
      <c r="C205" s="790"/>
      <c r="D205" s="791"/>
      <c r="E205" s="120"/>
      <c r="F205" s="122"/>
      <c r="G205" s="120"/>
      <c r="H205" s="122"/>
      <c r="I205" s="120"/>
      <c r="J205" s="121"/>
      <c r="K205" s="120"/>
      <c r="L205" s="122"/>
      <c r="M205" s="120"/>
      <c r="N205" s="122"/>
      <c r="O205" s="120"/>
      <c r="P205" s="121"/>
      <c r="Q205" s="120"/>
      <c r="R205" s="122"/>
      <c r="S205" s="120"/>
      <c r="T205" s="122"/>
      <c r="U205" s="120"/>
      <c r="V205" s="121"/>
      <c r="W205" s="120"/>
      <c r="X205" s="122"/>
      <c r="Y205" s="120"/>
      <c r="Z205" s="122"/>
      <c r="AA205" s="120"/>
      <c r="AB205" s="121"/>
      <c r="AC205" s="120"/>
      <c r="AD205" s="122"/>
      <c r="AE205" s="120"/>
      <c r="AF205" s="122"/>
      <c r="AG205" s="120"/>
      <c r="AH205" s="121"/>
      <c r="AI205" s="120"/>
      <c r="AJ205" s="122"/>
      <c r="AK205" s="120"/>
      <c r="AL205" s="122"/>
      <c r="AM205" s="120"/>
      <c r="AN205" s="121"/>
      <c r="AO205" s="120"/>
      <c r="AP205" s="122"/>
      <c r="AQ205" s="396">
        <f t="shared" si="258"/>
        <v>0</v>
      </c>
      <c r="AR205" s="395">
        <f t="shared" si="259"/>
        <v>0</v>
      </c>
      <c r="AS205" s="393">
        <f t="shared" si="260"/>
        <v>0</v>
      </c>
      <c r="AT205" s="395">
        <f t="shared" si="261"/>
        <v>0</v>
      </c>
      <c r="AU205" s="393">
        <f t="shared" si="262"/>
        <v>0</v>
      </c>
      <c r="AV205" s="394">
        <f t="shared" si="263"/>
        <v>0</v>
      </c>
      <c r="AW205" s="747"/>
      <c r="AX205" s="746"/>
      <c r="BB205" s="559"/>
      <c r="BC205" s="536"/>
    </row>
    <row r="206" spans="1:55" ht="17.25" customHeight="1">
      <c r="A206" s="172"/>
      <c r="B206" s="769" t="s">
        <v>181</v>
      </c>
      <c r="C206" s="759" t="s">
        <v>65</v>
      </c>
      <c r="D206" s="760"/>
      <c r="E206" s="117"/>
      <c r="F206" s="119"/>
      <c r="G206" s="117"/>
      <c r="H206" s="119"/>
      <c r="I206" s="117"/>
      <c r="J206" s="118"/>
      <c r="K206" s="117"/>
      <c r="L206" s="119"/>
      <c r="M206" s="117"/>
      <c r="N206" s="119"/>
      <c r="O206" s="117"/>
      <c r="P206" s="118"/>
      <c r="Q206" s="117"/>
      <c r="R206" s="119"/>
      <c r="S206" s="117"/>
      <c r="T206" s="119"/>
      <c r="U206" s="117"/>
      <c r="V206" s="118"/>
      <c r="W206" s="117"/>
      <c r="X206" s="119"/>
      <c r="Y206" s="117"/>
      <c r="Z206" s="119"/>
      <c r="AA206" s="117"/>
      <c r="AB206" s="118"/>
      <c r="AC206" s="117"/>
      <c r="AD206" s="119"/>
      <c r="AE206" s="117"/>
      <c r="AF206" s="119"/>
      <c r="AG206" s="117"/>
      <c r="AH206" s="118"/>
      <c r="AI206" s="117">
        <v>1</v>
      </c>
      <c r="AJ206" s="119"/>
      <c r="AK206" s="117"/>
      <c r="AL206" s="119"/>
      <c r="AM206" s="117">
        <v>1</v>
      </c>
      <c r="AN206" s="118"/>
      <c r="AO206" s="117"/>
      <c r="AP206" s="119"/>
      <c r="AQ206" s="403">
        <f t="shared" si="258"/>
        <v>1</v>
      </c>
      <c r="AR206" s="404">
        <f t="shared" si="259"/>
        <v>0</v>
      </c>
      <c r="AS206" s="405">
        <f t="shared" si="260"/>
        <v>0</v>
      </c>
      <c r="AT206" s="404">
        <f t="shared" si="261"/>
        <v>0</v>
      </c>
      <c r="AU206" s="405">
        <f t="shared" si="262"/>
        <v>1</v>
      </c>
      <c r="AV206" s="406">
        <f t="shared" si="263"/>
        <v>0</v>
      </c>
      <c r="AW206" s="747">
        <v>0.98</v>
      </c>
      <c r="AX206" s="746"/>
      <c r="BA206" s="535">
        <f t="shared" si="264"/>
        <v>0.98494259163610398</v>
      </c>
      <c r="BB206" s="559">
        <f t="shared" si="265"/>
        <v>1.0152876</v>
      </c>
      <c r="BC206" s="536">
        <v>1015287.6</v>
      </c>
    </row>
    <row r="207" spans="1:55" ht="17.25" customHeight="1">
      <c r="A207" s="172"/>
      <c r="B207" s="770"/>
      <c r="C207" s="790"/>
      <c r="D207" s="791"/>
      <c r="E207" s="120"/>
      <c r="F207" s="122"/>
      <c r="G207" s="120"/>
      <c r="H207" s="122"/>
      <c r="I207" s="120"/>
      <c r="J207" s="121"/>
      <c r="K207" s="120"/>
      <c r="L207" s="122"/>
      <c r="M207" s="120"/>
      <c r="N207" s="122"/>
      <c r="O207" s="120"/>
      <c r="P207" s="121"/>
      <c r="Q207" s="120"/>
      <c r="R207" s="122"/>
      <c r="S207" s="120"/>
      <c r="T207" s="122"/>
      <c r="U207" s="120"/>
      <c r="V207" s="121"/>
      <c r="W207" s="120"/>
      <c r="X207" s="122"/>
      <c r="Y207" s="120"/>
      <c r="Z207" s="122"/>
      <c r="AA207" s="120"/>
      <c r="AB207" s="121"/>
      <c r="AC207" s="120"/>
      <c r="AD207" s="122"/>
      <c r="AE207" s="120"/>
      <c r="AF207" s="122"/>
      <c r="AG207" s="120"/>
      <c r="AH207" s="121"/>
      <c r="AI207" s="120"/>
      <c r="AJ207" s="122"/>
      <c r="AK207" s="120"/>
      <c r="AL207" s="122"/>
      <c r="AM207" s="120"/>
      <c r="AN207" s="121"/>
      <c r="AO207" s="120"/>
      <c r="AP207" s="122"/>
      <c r="AQ207" s="396">
        <f t="shared" si="258"/>
        <v>0</v>
      </c>
      <c r="AR207" s="395">
        <f t="shared" si="259"/>
        <v>0</v>
      </c>
      <c r="AS207" s="393">
        <f t="shared" si="260"/>
        <v>0</v>
      </c>
      <c r="AT207" s="395">
        <f t="shared" si="261"/>
        <v>0</v>
      </c>
      <c r="AU207" s="393">
        <f t="shared" si="262"/>
        <v>0</v>
      </c>
      <c r="AV207" s="394">
        <f t="shared" si="263"/>
        <v>0</v>
      </c>
      <c r="AW207" s="747"/>
      <c r="AX207" s="746"/>
      <c r="BB207" s="559"/>
      <c r="BC207" s="536"/>
    </row>
    <row r="208" spans="1:55" ht="17.25" customHeight="1">
      <c r="A208" s="172"/>
      <c r="B208" s="769" t="s">
        <v>181</v>
      </c>
      <c r="C208" s="759" t="s">
        <v>320</v>
      </c>
      <c r="D208" s="760"/>
      <c r="E208" s="117"/>
      <c r="F208" s="119"/>
      <c r="G208" s="117"/>
      <c r="H208" s="119"/>
      <c r="I208" s="117"/>
      <c r="J208" s="118"/>
      <c r="K208" s="117"/>
      <c r="L208" s="119"/>
      <c r="M208" s="117"/>
      <c r="N208" s="119"/>
      <c r="O208" s="117"/>
      <c r="P208" s="118"/>
      <c r="Q208" s="117"/>
      <c r="R208" s="119"/>
      <c r="S208" s="117"/>
      <c r="T208" s="119"/>
      <c r="U208" s="117"/>
      <c r="V208" s="118"/>
      <c r="W208" s="117"/>
      <c r="X208" s="119"/>
      <c r="Y208" s="117"/>
      <c r="Z208" s="119"/>
      <c r="AA208" s="117"/>
      <c r="AB208" s="118"/>
      <c r="AC208" s="117"/>
      <c r="AD208" s="119"/>
      <c r="AE208" s="117"/>
      <c r="AF208" s="119"/>
      <c r="AG208" s="117"/>
      <c r="AH208" s="118"/>
      <c r="AI208" s="117"/>
      <c r="AJ208" s="119"/>
      <c r="AK208" s="117"/>
      <c r="AL208" s="119"/>
      <c r="AM208" s="117"/>
      <c r="AN208" s="118"/>
      <c r="AO208" s="117"/>
      <c r="AP208" s="119"/>
      <c r="AQ208" s="403">
        <f t="shared" si="258"/>
        <v>0</v>
      </c>
      <c r="AR208" s="404">
        <f t="shared" si="259"/>
        <v>0</v>
      </c>
      <c r="AS208" s="405">
        <f t="shared" si="260"/>
        <v>0</v>
      </c>
      <c r="AT208" s="404">
        <f t="shared" si="261"/>
        <v>0</v>
      </c>
      <c r="AU208" s="405">
        <f t="shared" si="262"/>
        <v>0</v>
      </c>
      <c r="AV208" s="406">
        <f t="shared" si="263"/>
        <v>0</v>
      </c>
      <c r="AW208" s="747"/>
      <c r="AX208" s="746"/>
      <c r="BA208" s="535">
        <f t="shared" si="264"/>
        <v>0</v>
      </c>
      <c r="BB208" s="559">
        <f t="shared" si="265"/>
        <v>0.23413439999999999</v>
      </c>
      <c r="BC208" s="536">
        <v>234134.39999999999</v>
      </c>
    </row>
    <row r="209" spans="1:55" ht="17.25" customHeight="1">
      <c r="A209" s="172"/>
      <c r="B209" s="770"/>
      <c r="C209" s="790"/>
      <c r="D209" s="791"/>
      <c r="E209" s="120"/>
      <c r="F209" s="122"/>
      <c r="G209" s="120"/>
      <c r="H209" s="122"/>
      <c r="I209" s="120"/>
      <c r="J209" s="121"/>
      <c r="K209" s="120"/>
      <c r="L209" s="122"/>
      <c r="M209" s="120"/>
      <c r="N209" s="122"/>
      <c r="O209" s="120"/>
      <c r="P209" s="121"/>
      <c r="Q209" s="120"/>
      <c r="R209" s="122"/>
      <c r="S209" s="120"/>
      <c r="T209" s="122"/>
      <c r="U209" s="120"/>
      <c r="V209" s="121"/>
      <c r="W209" s="120"/>
      <c r="X209" s="122"/>
      <c r="Y209" s="120"/>
      <c r="Z209" s="122"/>
      <c r="AA209" s="120"/>
      <c r="AB209" s="121"/>
      <c r="AC209" s="120"/>
      <c r="AD209" s="122"/>
      <c r="AE209" s="120"/>
      <c r="AF209" s="122"/>
      <c r="AG209" s="120"/>
      <c r="AH209" s="121"/>
      <c r="AI209" s="120"/>
      <c r="AJ209" s="122"/>
      <c r="AK209" s="120"/>
      <c r="AL209" s="122"/>
      <c r="AM209" s="120"/>
      <c r="AN209" s="121"/>
      <c r="AO209" s="120"/>
      <c r="AP209" s="122"/>
      <c r="AQ209" s="396">
        <f t="shared" si="258"/>
        <v>0</v>
      </c>
      <c r="AR209" s="395">
        <f t="shared" si="259"/>
        <v>0</v>
      </c>
      <c r="AS209" s="393">
        <f t="shared" si="260"/>
        <v>0</v>
      </c>
      <c r="AT209" s="395">
        <f t="shared" si="261"/>
        <v>0</v>
      </c>
      <c r="AU209" s="393">
        <f t="shared" si="262"/>
        <v>0</v>
      </c>
      <c r="AV209" s="394">
        <f t="shared" si="263"/>
        <v>0</v>
      </c>
      <c r="AW209" s="747"/>
      <c r="AX209" s="746"/>
      <c r="BB209" s="559"/>
      <c r="BC209" s="536"/>
    </row>
    <row r="210" spans="1:55" ht="17.25" customHeight="1">
      <c r="A210" s="172"/>
      <c r="B210" s="769" t="s">
        <v>181</v>
      </c>
      <c r="C210" s="759" t="s">
        <v>126</v>
      </c>
      <c r="D210" s="760"/>
      <c r="E210" s="117"/>
      <c r="F210" s="119"/>
      <c r="G210" s="117"/>
      <c r="H210" s="119"/>
      <c r="I210" s="117"/>
      <c r="J210" s="118"/>
      <c r="K210" s="117"/>
      <c r="L210" s="119"/>
      <c r="M210" s="117"/>
      <c r="N210" s="119"/>
      <c r="O210" s="117"/>
      <c r="P210" s="118"/>
      <c r="Q210" s="117"/>
      <c r="R210" s="119"/>
      <c r="S210" s="117"/>
      <c r="T210" s="119"/>
      <c r="U210" s="117"/>
      <c r="V210" s="118"/>
      <c r="W210" s="123"/>
      <c r="X210" s="124"/>
      <c r="Y210" s="123"/>
      <c r="Z210" s="124"/>
      <c r="AA210" s="123"/>
      <c r="AB210" s="125"/>
      <c r="AC210" s="123"/>
      <c r="AD210" s="124"/>
      <c r="AE210" s="123"/>
      <c r="AF210" s="124"/>
      <c r="AG210" s="123"/>
      <c r="AH210" s="125"/>
      <c r="AI210" s="123"/>
      <c r="AJ210" s="124"/>
      <c r="AK210" s="123"/>
      <c r="AL210" s="124"/>
      <c r="AM210" s="123"/>
      <c r="AN210" s="125"/>
      <c r="AO210" s="123"/>
      <c r="AP210" s="124"/>
      <c r="AQ210" s="403">
        <f t="shared" si="258"/>
        <v>0</v>
      </c>
      <c r="AR210" s="404">
        <f t="shared" si="259"/>
        <v>0</v>
      </c>
      <c r="AS210" s="405">
        <f t="shared" si="260"/>
        <v>0</v>
      </c>
      <c r="AT210" s="404">
        <f t="shared" si="261"/>
        <v>0</v>
      </c>
      <c r="AU210" s="405">
        <f t="shared" si="262"/>
        <v>0</v>
      </c>
      <c r="AV210" s="406">
        <f t="shared" si="263"/>
        <v>0</v>
      </c>
      <c r="AW210" s="747"/>
      <c r="AX210" s="746"/>
      <c r="BA210" s="535">
        <f t="shared" si="264"/>
        <v>0</v>
      </c>
      <c r="BB210" s="559">
        <f t="shared" si="265"/>
        <v>1.0133856999999999</v>
      </c>
      <c r="BC210" s="536">
        <v>1013385.7</v>
      </c>
    </row>
    <row r="211" spans="1:55" ht="17.25" customHeight="1">
      <c r="A211" s="172"/>
      <c r="B211" s="770"/>
      <c r="C211" s="790"/>
      <c r="D211" s="791"/>
      <c r="E211" s="120"/>
      <c r="F211" s="122"/>
      <c r="G211" s="120"/>
      <c r="H211" s="122"/>
      <c r="I211" s="120"/>
      <c r="J211" s="121"/>
      <c r="K211" s="120"/>
      <c r="L211" s="122"/>
      <c r="M211" s="120"/>
      <c r="N211" s="122"/>
      <c r="O211" s="120"/>
      <c r="P211" s="121"/>
      <c r="Q211" s="120"/>
      <c r="R211" s="122"/>
      <c r="S211" s="120"/>
      <c r="T211" s="122"/>
      <c r="U211" s="120"/>
      <c r="V211" s="121"/>
      <c r="W211" s="120"/>
      <c r="X211" s="122"/>
      <c r="Y211" s="120"/>
      <c r="Z211" s="122"/>
      <c r="AA211" s="120"/>
      <c r="AB211" s="121"/>
      <c r="AC211" s="120"/>
      <c r="AD211" s="122"/>
      <c r="AE211" s="120"/>
      <c r="AF211" s="122"/>
      <c r="AG211" s="120"/>
      <c r="AH211" s="121"/>
      <c r="AI211" s="120"/>
      <c r="AJ211" s="122"/>
      <c r="AK211" s="120"/>
      <c r="AL211" s="122"/>
      <c r="AM211" s="120"/>
      <c r="AN211" s="121"/>
      <c r="AO211" s="120"/>
      <c r="AP211" s="122"/>
      <c r="AQ211" s="396">
        <f t="shared" si="258"/>
        <v>0</v>
      </c>
      <c r="AR211" s="395">
        <f t="shared" si="259"/>
        <v>0</v>
      </c>
      <c r="AS211" s="393">
        <f t="shared" si="260"/>
        <v>0</v>
      </c>
      <c r="AT211" s="395">
        <f t="shared" si="261"/>
        <v>0</v>
      </c>
      <c r="AU211" s="393">
        <f t="shared" si="262"/>
        <v>0</v>
      </c>
      <c r="AV211" s="394">
        <f t="shared" si="263"/>
        <v>0</v>
      </c>
      <c r="AW211" s="747"/>
      <c r="AX211" s="746"/>
      <c r="BB211" s="559"/>
      <c r="BC211" s="536"/>
    </row>
    <row r="212" spans="1:55" ht="17.25" customHeight="1">
      <c r="A212" s="172"/>
      <c r="B212" s="769" t="s">
        <v>181</v>
      </c>
      <c r="C212" s="759" t="s">
        <v>173</v>
      </c>
      <c r="D212" s="760"/>
      <c r="E212" s="117"/>
      <c r="F212" s="119"/>
      <c r="G212" s="117"/>
      <c r="H212" s="119"/>
      <c r="I212" s="117"/>
      <c r="J212" s="118"/>
      <c r="K212" s="117"/>
      <c r="L212" s="119"/>
      <c r="M212" s="117"/>
      <c r="N212" s="119"/>
      <c r="O212" s="117"/>
      <c r="P212" s="118"/>
      <c r="Q212" s="117"/>
      <c r="R212" s="119"/>
      <c r="S212" s="117"/>
      <c r="T212" s="119"/>
      <c r="U212" s="117"/>
      <c r="V212" s="118"/>
      <c r="W212" s="117"/>
      <c r="X212" s="119"/>
      <c r="Y212" s="117"/>
      <c r="Z212" s="119"/>
      <c r="AA212" s="117"/>
      <c r="AB212" s="118"/>
      <c r="AC212" s="117"/>
      <c r="AD212" s="119"/>
      <c r="AE212" s="117"/>
      <c r="AF212" s="119"/>
      <c r="AG212" s="117"/>
      <c r="AH212" s="118"/>
      <c r="AI212" s="117"/>
      <c r="AJ212" s="119"/>
      <c r="AK212" s="117"/>
      <c r="AL212" s="119"/>
      <c r="AM212" s="117"/>
      <c r="AN212" s="118"/>
      <c r="AO212" s="117"/>
      <c r="AP212" s="119"/>
      <c r="AQ212" s="403">
        <f t="shared" si="258"/>
        <v>0</v>
      </c>
      <c r="AR212" s="404">
        <f t="shared" si="259"/>
        <v>0</v>
      </c>
      <c r="AS212" s="405">
        <f t="shared" si="260"/>
        <v>0</v>
      </c>
      <c r="AT212" s="404">
        <f t="shared" si="261"/>
        <v>0</v>
      </c>
      <c r="AU212" s="405">
        <f t="shared" si="262"/>
        <v>0</v>
      </c>
      <c r="AV212" s="406">
        <f t="shared" si="263"/>
        <v>0</v>
      </c>
      <c r="AW212" s="747"/>
      <c r="AX212" s="746"/>
      <c r="BA212" s="535">
        <f t="shared" si="264"/>
        <v>0</v>
      </c>
      <c r="BB212" s="559">
        <f t="shared" si="265"/>
        <v>0.21580460000000001</v>
      </c>
      <c r="BC212" s="536">
        <v>215804.6</v>
      </c>
    </row>
    <row r="213" spans="1:55" ht="17.25" customHeight="1">
      <c r="A213" s="172"/>
      <c r="B213" s="770"/>
      <c r="C213" s="790"/>
      <c r="D213" s="791"/>
      <c r="E213" s="120"/>
      <c r="F213" s="122"/>
      <c r="G213" s="120"/>
      <c r="H213" s="122"/>
      <c r="I213" s="120"/>
      <c r="J213" s="121"/>
      <c r="K213" s="120"/>
      <c r="L213" s="122"/>
      <c r="M213" s="120"/>
      <c r="N213" s="122"/>
      <c r="O213" s="120"/>
      <c r="P213" s="121"/>
      <c r="Q213" s="120"/>
      <c r="R213" s="122"/>
      <c r="S213" s="120"/>
      <c r="T213" s="122"/>
      <c r="U213" s="120"/>
      <c r="V213" s="121"/>
      <c r="W213" s="120"/>
      <c r="X213" s="122"/>
      <c r="Y213" s="120"/>
      <c r="Z213" s="122"/>
      <c r="AA213" s="120"/>
      <c r="AB213" s="121"/>
      <c r="AC213" s="120"/>
      <c r="AD213" s="122"/>
      <c r="AE213" s="120"/>
      <c r="AF213" s="122"/>
      <c r="AG213" s="120"/>
      <c r="AH213" s="121"/>
      <c r="AI213" s="120"/>
      <c r="AJ213" s="122"/>
      <c r="AK213" s="120"/>
      <c r="AL213" s="122"/>
      <c r="AM213" s="120"/>
      <c r="AN213" s="121"/>
      <c r="AO213" s="120"/>
      <c r="AP213" s="122"/>
      <c r="AQ213" s="396">
        <f t="shared" si="258"/>
        <v>0</v>
      </c>
      <c r="AR213" s="395">
        <f t="shared" si="259"/>
        <v>0</v>
      </c>
      <c r="AS213" s="393">
        <f t="shared" si="260"/>
        <v>0</v>
      </c>
      <c r="AT213" s="395">
        <f t="shared" si="261"/>
        <v>0</v>
      </c>
      <c r="AU213" s="393">
        <f t="shared" si="262"/>
        <v>0</v>
      </c>
      <c r="AV213" s="394">
        <f t="shared" si="263"/>
        <v>0</v>
      </c>
      <c r="AW213" s="747"/>
      <c r="AX213" s="746"/>
      <c r="BB213" s="559"/>
      <c r="BC213" s="536"/>
    </row>
    <row r="214" spans="1:55" ht="17.25" customHeight="1">
      <c r="A214" s="172"/>
      <c r="B214" s="769" t="s">
        <v>181</v>
      </c>
      <c r="C214" s="759" t="s">
        <v>127</v>
      </c>
      <c r="D214" s="760"/>
      <c r="E214" s="117"/>
      <c r="F214" s="119"/>
      <c r="G214" s="117"/>
      <c r="H214" s="119"/>
      <c r="I214" s="117"/>
      <c r="J214" s="118"/>
      <c r="K214" s="117"/>
      <c r="L214" s="119"/>
      <c r="M214" s="117"/>
      <c r="N214" s="119"/>
      <c r="O214" s="117"/>
      <c r="P214" s="118"/>
      <c r="Q214" s="117"/>
      <c r="R214" s="119"/>
      <c r="S214" s="117"/>
      <c r="T214" s="119"/>
      <c r="U214" s="117"/>
      <c r="V214" s="118"/>
      <c r="W214" s="117">
        <v>1</v>
      </c>
      <c r="X214" s="119"/>
      <c r="Y214" s="117"/>
      <c r="Z214" s="119"/>
      <c r="AA214" s="117"/>
      <c r="AB214" s="118"/>
      <c r="AC214" s="117"/>
      <c r="AD214" s="119"/>
      <c r="AE214" s="117"/>
      <c r="AF214" s="119"/>
      <c r="AG214" s="117"/>
      <c r="AH214" s="118"/>
      <c r="AI214" s="117"/>
      <c r="AJ214" s="119"/>
      <c r="AK214" s="117"/>
      <c r="AL214" s="119"/>
      <c r="AM214" s="117"/>
      <c r="AN214" s="118"/>
      <c r="AO214" s="117"/>
      <c r="AP214" s="119"/>
      <c r="AQ214" s="403">
        <f t="shared" si="258"/>
        <v>1</v>
      </c>
      <c r="AR214" s="404">
        <f t="shared" si="259"/>
        <v>0</v>
      </c>
      <c r="AS214" s="405">
        <f t="shared" si="260"/>
        <v>0</v>
      </c>
      <c r="AT214" s="404">
        <f t="shared" si="261"/>
        <v>0</v>
      </c>
      <c r="AU214" s="405">
        <f t="shared" si="262"/>
        <v>0</v>
      </c>
      <c r="AV214" s="406">
        <f t="shared" si="263"/>
        <v>0</v>
      </c>
      <c r="AW214" s="747">
        <v>0.92</v>
      </c>
      <c r="AX214" s="746"/>
      <c r="BA214" s="535">
        <f t="shared" si="264"/>
        <v>0.92450407290269321</v>
      </c>
      <c r="BB214" s="559">
        <f t="shared" si="265"/>
        <v>1.081661</v>
      </c>
      <c r="BC214" s="536">
        <v>1081661</v>
      </c>
    </row>
    <row r="215" spans="1:55" ht="17.25" customHeight="1">
      <c r="A215" s="172"/>
      <c r="B215" s="770"/>
      <c r="C215" s="790"/>
      <c r="D215" s="791"/>
      <c r="E215" s="120"/>
      <c r="F215" s="122"/>
      <c r="G215" s="120"/>
      <c r="H215" s="122"/>
      <c r="I215" s="120"/>
      <c r="J215" s="121"/>
      <c r="K215" s="120"/>
      <c r="L215" s="122"/>
      <c r="M215" s="120"/>
      <c r="N215" s="122"/>
      <c r="O215" s="120"/>
      <c r="P215" s="121"/>
      <c r="Q215" s="120"/>
      <c r="R215" s="122"/>
      <c r="S215" s="120"/>
      <c r="T215" s="122"/>
      <c r="U215" s="120"/>
      <c r="V215" s="121"/>
      <c r="W215" s="120"/>
      <c r="X215" s="122"/>
      <c r="Y215" s="120"/>
      <c r="Z215" s="122"/>
      <c r="AA215" s="120"/>
      <c r="AB215" s="121"/>
      <c r="AC215" s="120"/>
      <c r="AD215" s="122"/>
      <c r="AE215" s="120"/>
      <c r="AF215" s="122"/>
      <c r="AG215" s="120"/>
      <c r="AH215" s="121"/>
      <c r="AI215" s="120"/>
      <c r="AJ215" s="122"/>
      <c r="AK215" s="120"/>
      <c r="AL215" s="122"/>
      <c r="AM215" s="120"/>
      <c r="AN215" s="121"/>
      <c r="AO215" s="120"/>
      <c r="AP215" s="122"/>
      <c r="AQ215" s="396">
        <f t="shared" si="258"/>
        <v>0</v>
      </c>
      <c r="AR215" s="395">
        <f t="shared" si="259"/>
        <v>0</v>
      </c>
      <c r="AS215" s="393">
        <f t="shared" si="260"/>
        <v>0</v>
      </c>
      <c r="AT215" s="395">
        <f t="shared" si="261"/>
        <v>0</v>
      </c>
      <c r="AU215" s="393">
        <f t="shared" si="262"/>
        <v>0</v>
      </c>
      <c r="AV215" s="394">
        <f t="shared" si="263"/>
        <v>0</v>
      </c>
      <c r="AW215" s="747"/>
      <c r="AX215" s="746"/>
      <c r="BB215" s="559"/>
      <c r="BC215" s="536"/>
    </row>
    <row r="216" spans="1:55" ht="17.25" customHeight="1">
      <c r="A216" s="172"/>
      <c r="B216" s="769" t="s">
        <v>181</v>
      </c>
      <c r="C216" s="759" t="s">
        <v>128</v>
      </c>
      <c r="D216" s="760"/>
      <c r="E216" s="117"/>
      <c r="F216" s="119"/>
      <c r="G216" s="117"/>
      <c r="H216" s="119"/>
      <c r="I216" s="117"/>
      <c r="J216" s="118"/>
      <c r="K216" s="117"/>
      <c r="L216" s="119"/>
      <c r="M216" s="117"/>
      <c r="N216" s="119"/>
      <c r="O216" s="117"/>
      <c r="P216" s="118"/>
      <c r="Q216" s="117"/>
      <c r="R216" s="119"/>
      <c r="S216" s="117"/>
      <c r="T216" s="119"/>
      <c r="U216" s="117"/>
      <c r="V216" s="118"/>
      <c r="W216" s="117">
        <v>1</v>
      </c>
      <c r="X216" s="119"/>
      <c r="Y216" s="117"/>
      <c r="Z216" s="119"/>
      <c r="AA216" s="117"/>
      <c r="AB216" s="118"/>
      <c r="AC216" s="117"/>
      <c r="AD216" s="119"/>
      <c r="AE216" s="117"/>
      <c r="AF216" s="119"/>
      <c r="AG216" s="117"/>
      <c r="AH216" s="118"/>
      <c r="AI216" s="117">
        <v>1</v>
      </c>
      <c r="AJ216" s="119"/>
      <c r="AK216" s="117">
        <v>1</v>
      </c>
      <c r="AL216" s="119"/>
      <c r="AM216" s="117"/>
      <c r="AN216" s="118"/>
      <c r="AO216" s="117"/>
      <c r="AP216" s="119"/>
      <c r="AQ216" s="403">
        <f t="shared" si="258"/>
        <v>2</v>
      </c>
      <c r="AR216" s="404">
        <f t="shared" si="259"/>
        <v>0</v>
      </c>
      <c r="AS216" s="405">
        <f t="shared" si="260"/>
        <v>1</v>
      </c>
      <c r="AT216" s="404">
        <f t="shared" si="261"/>
        <v>0</v>
      </c>
      <c r="AU216" s="405">
        <f t="shared" si="262"/>
        <v>0</v>
      </c>
      <c r="AV216" s="406">
        <f t="shared" si="263"/>
        <v>0</v>
      </c>
      <c r="AW216" s="747">
        <v>1.63</v>
      </c>
      <c r="AX216" s="746"/>
      <c r="BA216" s="535">
        <f t="shared" si="264"/>
        <v>1.6333186552430183</v>
      </c>
      <c r="BB216" s="559">
        <f t="shared" si="265"/>
        <v>1.2245007999999999</v>
      </c>
      <c r="BC216" s="536">
        <v>1224500.8</v>
      </c>
    </row>
    <row r="217" spans="1:55" ht="17.25" customHeight="1">
      <c r="A217" s="172"/>
      <c r="B217" s="770"/>
      <c r="C217" s="790"/>
      <c r="D217" s="791"/>
      <c r="E217" s="120"/>
      <c r="F217" s="122"/>
      <c r="G217" s="120"/>
      <c r="H217" s="122"/>
      <c r="I217" s="120"/>
      <c r="J217" s="121"/>
      <c r="K217" s="120"/>
      <c r="L217" s="122"/>
      <c r="M217" s="120"/>
      <c r="N217" s="122"/>
      <c r="O217" s="120"/>
      <c r="P217" s="121"/>
      <c r="Q217" s="120"/>
      <c r="R217" s="122"/>
      <c r="S217" s="120"/>
      <c r="T217" s="122"/>
      <c r="U217" s="120"/>
      <c r="V217" s="121"/>
      <c r="W217" s="120"/>
      <c r="X217" s="122"/>
      <c r="Y217" s="120"/>
      <c r="Z217" s="122"/>
      <c r="AA217" s="120"/>
      <c r="AB217" s="121"/>
      <c r="AC217" s="120"/>
      <c r="AD217" s="122"/>
      <c r="AE217" s="120"/>
      <c r="AF217" s="122"/>
      <c r="AG217" s="120"/>
      <c r="AH217" s="121"/>
      <c r="AI217" s="120"/>
      <c r="AJ217" s="122"/>
      <c r="AK217" s="120"/>
      <c r="AL217" s="122"/>
      <c r="AM217" s="120"/>
      <c r="AN217" s="121"/>
      <c r="AO217" s="120"/>
      <c r="AP217" s="122"/>
      <c r="AQ217" s="396">
        <f t="shared" si="258"/>
        <v>0</v>
      </c>
      <c r="AR217" s="395">
        <f t="shared" si="259"/>
        <v>0</v>
      </c>
      <c r="AS217" s="393">
        <f t="shared" si="260"/>
        <v>0</v>
      </c>
      <c r="AT217" s="395">
        <f t="shared" si="261"/>
        <v>0</v>
      </c>
      <c r="AU217" s="393">
        <f t="shared" si="262"/>
        <v>0</v>
      </c>
      <c r="AV217" s="394">
        <f t="shared" si="263"/>
        <v>0</v>
      </c>
      <c r="AW217" s="747"/>
      <c r="AX217" s="746"/>
      <c r="BB217" s="559"/>
      <c r="BC217" s="536"/>
    </row>
    <row r="218" spans="1:55" ht="17.25" customHeight="1">
      <c r="A218" s="172"/>
      <c r="B218" s="769" t="s">
        <v>304</v>
      </c>
      <c r="C218" s="759" t="s">
        <v>129</v>
      </c>
      <c r="D218" s="760"/>
      <c r="E218" s="117"/>
      <c r="F218" s="119"/>
      <c r="G218" s="117"/>
      <c r="H218" s="119"/>
      <c r="I218" s="117"/>
      <c r="J218" s="118"/>
      <c r="K218" s="117"/>
      <c r="L218" s="119"/>
      <c r="M218" s="117"/>
      <c r="N218" s="119"/>
      <c r="O218" s="117"/>
      <c r="P218" s="118"/>
      <c r="Q218" s="117"/>
      <c r="R218" s="119"/>
      <c r="S218" s="117"/>
      <c r="T218" s="119"/>
      <c r="U218" s="117"/>
      <c r="V218" s="118"/>
      <c r="W218" s="117">
        <v>1</v>
      </c>
      <c r="X218" s="119"/>
      <c r="Y218" s="117"/>
      <c r="Z218" s="119"/>
      <c r="AA218" s="117">
        <v>1</v>
      </c>
      <c r="AB218" s="118"/>
      <c r="AC218" s="117"/>
      <c r="AD218" s="119">
        <v>3</v>
      </c>
      <c r="AE218" s="117"/>
      <c r="AF218" s="119"/>
      <c r="AG218" s="117"/>
      <c r="AH218" s="118"/>
      <c r="AI218" s="117"/>
      <c r="AJ218" s="119"/>
      <c r="AK218" s="117"/>
      <c r="AL218" s="119"/>
      <c r="AM218" s="117"/>
      <c r="AN218" s="118"/>
      <c r="AO218" s="117"/>
      <c r="AP218" s="119"/>
      <c r="AQ218" s="403">
        <f t="shared" si="258"/>
        <v>1</v>
      </c>
      <c r="AR218" s="404">
        <f t="shared" si="259"/>
        <v>3</v>
      </c>
      <c r="AS218" s="405">
        <f t="shared" si="260"/>
        <v>0</v>
      </c>
      <c r="AT218" s="404">
        <f t="shared" si="261"/>
        <v>0</v>
      </c>
      <c r="AU218" s="405">
        <f t="shared" si="262"/>
        <v>1</v>
      </c>
      <c r="AV218" s="406">
        <f t="shared" si="263"/>
        <v>0</v>
      </c>
      <c r="AW218" s="747">
        <v>1.0900000000000001</v>
      </c>
      <c r="AX218" s="746">
        <v>0.63</v>
      </c>
      <c r="BA218" s="535">
        <f t="shared" ref="BA218" si="266">(AQ218-AR218)/BB218</f>
        <v>-2.1771589034260206</v>
      </c>
      <c r="BB218" s="559">
        <f t="shared" si="265"/>
        <v>0.91862840000000001</v>
      </c>
      <c r="BC218" s="536">
        <v>918628.4</v>
      </c>
    </row>
    <row r="219" spans="1:55" ht="17.25" customHeight="1">
      <c r="A219" s="172"/>
      <c r="B219" s="770"/>
      <c r="C219" s="790"/>
      <c r="D219" s="791"/>
      <c r="E219" s="120"/>
      <c r="F219" s="122"/>
      <c r="G219" s="120"/>
      <c r="H219" s="122"/>
      <c r="I219" s="120"/>
      <c r="J219" s="121"/>
      <c r="K219" s="120"/>
      <c r="L219" s="122"/>
      <c r="M219" s="120"/>
      <c r="N219" s="122"/>
      <c r="O219" s="120"/>
      <c r="P219" s="121"/>
      <c r="Q219" s="120"/>
      <c r="R219" s="122"/>
      <c r="S219" s="120"/>
      <c r="T219" s="122"/>
      <c r="U219" s="120"/>
      <c r="V219" s="121"/>
      <c r="W219" s="120"/>
      <c r="X219" s="122"/>
      <c r="Y219" s="120"/>
      <c r="Z219" s="122"/>
      <c r="AA219" s="120"/>
      <c r="AB219" s="121"/>
      <c r="AC219" s="120"/>
      <c r="AD219" s="122"/>
      <c r="AE219" s="120"/>
      <c r="AF219" s="122"/>
      <c r="AG219" s="120"/>
      <c r="AH219" s="121"/>
      <c r="AI219" s="120"/>
      <c r="AJ219" s="122"/>
      <c r="AK219" s="120"/>
      <c r="AL219" s="122"/>
      <c r="AM219" s="120"/>
      <c r="AN219" s="121"/>
      <c r="AO219" s="120"/>
      <c r="AP219" s="122"/>
      <c r="AQ219" s="396">
        <f t="shared" si="258"/>
        <v>0</v>
      </c>
      <c r="AR219" s="395">
        <f t="shared" si="259"/>
        <v>0</v>
      </c>
      <c r="AS219" s="393">
        <f t="shared" si="260"/>
        <v>0</v>
      </c>
      <c r="AT219" s="395">
        <f t="shared" si="261"/>
        <v>0</v>
      </c>
      <c r="AU219" s="393">
        <f t="shared" si="262"/>
        <v>0</v>
      </c>
      <c r="AV219" s="394">
        <f t="shared" si="263"/>
        <v>0</v>
      </c>
      <c r="AW219" s="747"/>
      <c r="AX219" s="746"/>
      <c r="BA219" s="535">
        <f t="shared" ref="BA219" si="267">AR218/BB219</f>
        <v>6.5318066323964548</v>
      </c>
      <c r="BB219" s="559">
        <f t="shared" si="265"/>
        <v>0.459291</v>
      </c>
      <c r="BC219" s="536">
        <v>459291</v>
      </c>
    </row>
    <row r="220" spans="1:55" ht="17.25" customHeight="1">
      <c r="A220" s="172"/>
      <c r="B220" s="856" t="s">
        <v>307</v>
      </c>
      <c r="C220" s="759" t="s">
        <v>130</v>
      </c>
      <c r="D220" s="760"/>
      <c r="E220" s="117"/>
      <c r="F220" s="119"/>
      <c r="G220" s="117"/>
      <c r="H220" s="119"/>
      <c r="I220" s="117"/>
      <c r="J220" s="118"/>
      <c r="K220" s="117"/>
      <c r="L220" s="119"/>
      <c r="M220" s="117"/>
      <c r="N220" s="119"/>
      <c r="O220" s="117"/>
      <c r="P220" s="118"/>
      <c r="Q220" s="117"/>
      <c r="R220" s="119"/>
      <c r="S220" s="117"/>
      <c r="T220" s="119"/>
      <c r="U220" s="117"/>
      <c r="V220" s="118"/>
      <c r="W220" s="117">
        <v>14</v>
      </c>
      <c r="X220" s="119"/>
      <c r="Y220" s="117">
        <v>4</v>
      </c>
      <c r="Z220" s="119"/>
      <c r="AA220" s="117">
        <v>5</v>
      </c>
      <c r="AB220" s="118"/>
      <c r="AC220" s="117"/>
      <c r="AD220" s="119"/>
      <c r="AE220" s="117"/>
      <c r="AF220" s="119"/>
      <c r="AG220" s="117"/>
      <c r="AH220" s="118"/>
      <c r="AI220" s="117">
        <v>9</v>
      </c>
      <c r="AJ220" s="119"/>
      <c r="AK220" s="117">
        <v>3</v>
      </c>
      <c r="AL220" s="119"/>
      <c r="AM220" s="117">
        <v>7</v>
      </c>
      <c r="AN220" s="118"/>
      <c r="AO220" s="117">
        <v>1</v>
      </c>
      <c r="AP220" s="119"/>
      <c r="AQ220" s="403">
        <f t="shared" si="258"/>
        <v>24</v>
      </c>
      <c r="AR220" s="404">
        <f t="shared" si="259"/>
        <v>0</v>
      </c>
      <c r="AS220" s="405">
        <f t="shared" si="260"/>
        <v>7</v>
      </c>
      <c r="AT220" s="404">
        <f t="shared" si="261"/>
        <v>0</v>
      </c>
      <c r="AU220" s="405">
        <f t="shared" si="262"/>
        <v>12</v>
      </c>
      <c r="AV220" s="406">
        <f t="shared" si="263"/>
        <v>0</v>
      </c>
      <c r="AW220" s="747">
        <v>0.61</v>
      </c>
      <c r="AX220" s="746"/>
      <c r="BA220" s="535">
        <f t="shared" ref="BA220:BA244" si="268">AQ220/BB220</f>
        <v>0.6143798522728765</v>
      </c>
      <c r="BB220" s="559">
        <f t="shared" si="265"/>
        <v>39.063780999999999</v>
      </c>
      <c r="BC220" s="536">
        <v>39063781</v>
      </c>
    </row>
    <row r="221" spans="1:55" ht="17.25" customHeight="1">
      <c r="A221" s="172"/>
      <c r="B221" s="857"/>
      <c r="C221" s="790"/>
      <c r="D221" s="791"/>
      <c r="E221" s="120"/>
      <c r="F221" s="122"/>
      <c r="G221" s="120"/>
      <c r="H221" s="122"/>
      <c r="I221" s="120"/>
      <c r="J221" s="121"/>
      <c r="K221" s="120"/>
      <c r="L221" s="122"/>
      <c r="M221" s="120"/>
      <c r="N221" s="122"/>
      <c r="O221" s="120"/>
      <c r="P221" s="121"/>
      <c r="Q221" s="120"/>
      <c r="R221" s="122"/>
      <c r="S221" s="120"/>
      <c r="T221" s="122"/>
      <c r="U221" s="120"/>
      <c r="V221" s="121"/>
      <c r="W221" s="120"/>
      <c r="X221" s="122"/>
      <c r="Y221" s="120"/>
      <c r="Z221" s="122"/>
      <c r="AA221" s="120"/>
      <c r="AB221" s="121"/>
      <c r="AC221" s="120"/>
      <c r="AD221" s="122"/>
      <c r="AE221" s="120"/>
      <c r="AF221" s="122"/>
      <c r="AG221" s="120"/>
      <c r="AH221" s="121"/>
      <c r="AI221" s="120"/>
      <c r="AJ221" s="122"/>
      <c r="AK221" s="120"/>
      <c r="AL221" s="122"/>
      <c r="AM221" s="120"/>
      <c r="AN221" s="121"/>
      <c r="AO221" s="120"/>
      <c r="AP221" s="122"/>
      <c r="AQ221" s="396">
        <f t="shared" si="258"/>
        <v>0</v>
      </c>
      <c r="AR221" s="395">
        <f t="shared" si="259"/>
        <v>0</v>
      </c>
      <c r="AS221" s="393">
        <f t="shared" si="260"/>
        <v>0</v>
      </c>
      <c r="AT221" s="395">
        <f t="shared" si="261"/>
        <v>0</v>
      </c>
      <c r="AU221" s="393">
        <f t="shared" si="262"/>
        <v>0</v>
      </c>
      <c r="AV221" s="394">
        <f t="shared" si="263"/>
        <v>0</v>
      </c>
      <c r="AW221" s="747"/>
      <c r="AX221" s="746"/>
      <c r="BB221" s="559"/>
      <c r="BC221" s="536"/>
    </row>
    <row r="222" spans="1:55" ht="17.25" customHeight="1">
      <c r="A222" s="172"/>
      <c r="B222" s="769" t="s">
        <v>181</v>
      </c>
      <c r="C222" s="759" t="s">
        <v>131</v>
      </c>
      <c r="D222" s="760"/>
      <c r="E222" s="117"/>
      <c r="F222" s="119"/>
      <c r="G222" s="117"/>
      <c r="H222" s="119"/>
      <c r="I222" s="117"/>
      <c r="J222" s="118"/>
      <c r="K222" s="117"/>
      <c r="L222" s="119"/>
      <c r="M222" s="117"/>
      <c r="N222" s="119"/>
      <c r="O222" s="117"/>
      <c r="P222" s="118"/>
      <c r="Q222" s="117"/>
      <c r="R222" s="119"/>
      <c r="S222" s="117"/>
      <c r="T222" s="119"/>
      <c r="U222" s="117"/>
      <c r="V222" s="118"/>
      <c r="W222" s="117"/>
      <c r="X222" s="119"/>
      <c r="Y222" s="117"/>
      <c r="Z222" s="119"/>
      <c r="AA222" s="117"/>
      <c r="AB222" s="118"/>
      <c r="AC222" s="117"/>
      <c r="AD222" s="119"/>
      <c r="AE222" s="117"/>
      <c r="AF222" s="119"/>
      <c r="AG222" s="117"/>
      <c r="AH222" s="118"/>
      <c r="AI222" s="117"/>
      <c r="AJ222" s="119"/>
      <c r="AK222" s="117"/>
      <c r="AL222" s="119"/>
      <c r="AM222" s="117"/>
      <c r="AN222" s="118"/>
      <c r="AO222" s="117"/>
      <c r="AP222" s="119"/>
      <c r="AQ222" s="403">
        <f t="shared" si="258"/>
        <v>0</v>
      </c>
      <c r="AR222" s="404">
        <f t="shared" si="259"/>
        <v>0</v>
      </c>
      <c r="AS222" s="405">
        <f t="shared" si="260"/>
        <v>0</v>
      </c>
      <c r="AT222" s="404">
        <f t="shared" si="261"/>
        <v>0</v>
      </c>
      <c r="AU222" s="405">
        <f t="shared" si="262"/>
        <v>0</v>
      </c>
      <c r="AV222" s="406">
        <f t="shared" si="263"/>
        <v>0</v>
      </c>
      <c r="AW222" s="747"/>
      <c r="AX222" s="746"/>
      <c r="BA222" s="535">
        <f t="shared" si="268"/>
        <v>0</v>
      </c>
      <c r="BB222" s="559">
        <f t="shared" si="265"/>
        <v>3.8422400000000002E-2</v>
      </c>
      <c r="BC222" s="536">
        <v>38422.400000000001</v>
      </c>
    </row>
    <row r="223" spans="1:55" ht="17.25" customHeight="1">
      <c r="A223" s="172"/>
      <c r="B223" s="770"/>
      <c r="C223" s="790"/>
      <c r="D223" s="791"/>
      <c r="E223" s="120"/>
      <c r="F223" s="122"/>
      <c r="G223" s="120"/>
      <c r="H223" s="122"/>
      <c r="I223" s="120"/>
      <c r="J223" s="121"/>
      <c r="K223" s="120"/>
      <c r="L223" s="122"/>
      <c r="M223" s="120"/>
      <c r="N223" s="122"/>
      <c r="O223" s="120"/>
      <c r="P223" s="121"/>
      <c r="Q223" s="120"/>
      <c r="R223" s="122"/>
      <c r="S223" s="120"/>
      <c r="T223" s="122"/>
      <c r="U223" s="120"/>
      <c r="V223" s="121"/>
      <c r="W223" s="120"/>
      <c r="X223" s="122"/>
      <c r="Y223" s="120"/>
      <c r="Z223" s="122"/>
      <c r="AA223" s="120"/>
      <c r="AB223" s="121"/>
      <c r="AC223" s="120"/>
      <c r="AD223" s="122"/>
      <c r="AE223" s="120"/>
      <c r="AF223" s="122"/>
      <c r="AG223" s="120"/>
      <c r="AH223" s="121"/>
      <c r="AI223" s="120"/>
      <c r="AJ223" s="122"/>
      <c r="AK223" s="120"/>
      <c r="AL223" s="122"/>
      <c r="AM223" s="120"/>
      <c r="AN223" s="121"/>
      <c r="AO223" s="120"/>
      <c r="AP223" s="122"/>
      <c r="AQ223" s="396">
        <f t="shared" si="258"/>
        <v>0</v>
      </c>
      <c r="AR223" s="395">
        <f t="shared" si="259"/>
        <v>0</v>
      </c>
      <c r="AS223" s="393">
        <f t="shared" si="260"/>
        <v>0</v>
      </c>
      <c r="AT223" s="395">
        <f t="shared" si="261"/>
        <v>0</v>
      </c>
      <c r="AU223" s="393">
        <f t="shared" si="262"/>
        <v>0</v>
      </c>
      <c r="AV223" s="394">
        <f t="shared" si="263"/>
        <v>0</v>
      </c>
      <c r="AW223" s="747"/>
      <c r="AX223" s="746"/>
      <c r="BB223" s="559"/>
      <c r="BC223" s="536"/>
    </row>
    <row r="224" spans="1:55" ht="17.25" customHeight="1">
      <c r="A224" s="172"/>
      <c r="B224" s="769" t="s">
        <v>181</v>
      </c>
      <c r="C224" s="759" t="s">
        <v>132</v>
      </c>
      <c r="D224" s="760"/>
      <c r="E224" s="117"/>
      <c r="F224" s="119"/>
      <c r="G224" s="117"/>
      <c r="H224" s="119"/>
      <c r="I224" s="117"/>
      <c r="J224" s="118"/>
      <c r="K224" s="117"/>
      <c r="L224" s="119"/>
      <c r="M224" s="117"/>
      <c r="N224" s="119"/>
      <c r="O224" s="117"/>
      <c r="P224" s="118"/>
      <c r="Q224" s="117"/>
      <c r="R224" s="119"/>
      <c r="S224" s="117"/>
      <c r="T224" s="119"/>
      <c r="U224" s="117"/>
      <c r="V224" s="118"/>
      <c r="W224" s="117"/>
      <c r="X224" s="119"/>
      <c r="Y224" s="117"/>
      <c r="Z224" s="119"/>
      <c r="AA224" s="117"/>
      <c r="AB224" s="118"/>
      <c r="AC224" s="117"/>
      <c r="AD224" s="119"/>
      <c r="AE224" s="117"/>
      <c r="AF224" s="119"/>
      <c r="AG224" s="117"/>
      <c r="AH224" s="118"/>
      <c r="AI224" s="117"/>
      <c r="AJ224" s="119"/>
      <c r="AK224" s="117"/>
      <c r="AL224" s="119"/>
      <c r="AM224" s="117"/>
      <c r="AN224" s="118"/>
      <c r="AO224" s="117"/>
      <c r="AP224" s="119"/>
      <c r="AQ224" s="403">
        <f t="shared" si="258"/>
        <v>0</v>
      </c>
      <c r="AR224" s="404">
        <f t="shared" si="259"/>
        <v>0</v>
      </c>
      <c r="AS224" s="405">
        <f t="shared" si="260"/>
        <v>0</v>
      </c>
      <c r="AT224" s="404">
        <f t="shared" si="261"/>
        <v>0</v>
      </c>
      <c r="AU224" s="405">
        <f t="shared" si="262"/>
        <v>0</v>
      </c>
      <c r="AV224" s="406">
        <f t="shared" si="263"/>
        <v>0</v>
      </c>
      <c r="AW224" s="747"/>
      <c r="AX224" s="746"/>
      <c r="BA224" s="535">
        <f t="shared" si="268"/>
        <v>0</v>
      </c>
      <c r="BB224" s="559">
        <f t="shared" si="265"/>
        <v>1.0759399999999999E-2</v>
      </c>
      <c r="BC224" s="536">
        <v>10759.4</v>
      </c>
    </row>
    <row r="225" spans="1:55" ht="17.25" customHeight="1">
      <c r="A225" s="172"/>
      <c r="B225" s="770"/>
      <c r="C225" s="790"/>
      <c r="D225" s="791"/>
      <c r="E225" s="120"/>
      <c r="F225" s="122"/>
      <c r="G225" s="120"/>
      <c r="H225" s="122"/>
      <c r="I225" s="120"/>
      <c r="J225" s="121"/>
      <c r="K225" s="120"/>
      <c r="L225" s="122"/>
      <c r="M225" s="120"/>
      <c r="N225" s="122"/>
      <c r="O225" s="120"/>
      <c r="P225" s="121"/>
      <c r="Q225" s="120"/>
      <c r="R225" s="122"/>
      <c r="S225" s="120"/>
      <c r="T225" s="122"/>
      <c r="U225" s="120"/>
      <c r="V225" s="121"/>
      <c r="W225" s="120"/>
      <c r="X225" s="122"/>
      <c r="Y225" s="120"/>
      <c r="Z225" s="122"/>
      <c r="AA225" s="120"/>
      <c r="AB225" s="121"/>
      <c r="AC225" s="120"/>
      <c r="AD225" s="122"/>
      <c r="AE225" s="120"/>
      <c r="AF225" s="122"/>
      <c r="AG225" s="120"/>
      <c r="AH225" s="121"/>
      <c r="AI225" s="120"/>
      <c r="AJ225" s="122"/>
      <c r="AK225" s="120"/>
      <c r="AL225" s="122"/>
      <c r="AM225" s="120"/>
      <c r="AN225" s="121"/>
      <c r="AO225" s="120"/>
      <c r="AP225" s="122"/>
      <c r="AQ225" s="396">
        <f t="shared" si="258"/>
        <v>0</v>
      </c>
      <c r="AR225" s="395">
        <f t="shared" si="259"/>
        <v>0</v>
      </c>
      <c r="AS225" s="393">
        <f t="shared" si="260"/>
        <v>0</v>
      </c>
      <c r="AT225" s="395">
        <f t="shared" si="261"/>
        <v>0</v>
      </c>
      <c r="AU225" s="393">
        <f t="shared" si="262"/>
        <v>0</v>
      </c>
      <c r="AV225" s="394">
        <f t="shared" si="263"/>
        <v>0</v>
      </c>
      <c r="AW225" s="747"/>
      <c r="AX225" s="746"/>
      <c r="BB225" s="559"/>
      <c r="BC225" s="536"/>
    </row>
    <row r="226" spans="1:55" ht="17.25" customHeight="1">
      <c r="A226" s="172"/>
      <c r="B226" s="794" t="s">
        <v>300</v>
      </c>
      <c r="C226" s="759" t="s">
        <v>133</v>
      </c>
      <c r="D226" s="760"/>
      <c r="E226" s="117"/>
      <c r="F226" s="119"/>
      <c r="G226" s="117"/>
      <c r="H226" s="119"/>
      <c r="I226" s="117"/>
      <c r="J226" s="118"/>
      <c r="K226" s="117"/>
      <c r="L226" s="119"/>
      <c r="M226" s="117"/>
      <c r="N226" s="119"/>
      <c r="O226" s="117"/>
      <c r="P226" s="118"/>
      <c r="Q226" s="117"/>
      <c r="R226" s="119"/>
      <c r="S226" s="117"/>
      <c r="T226" s="119"/>
      <c r="U226" s="117"/>
      <c r="V226" s="118"/>
      <c r="W226" s="117"/>
      <c r="X226" s="119"/>
      <c r="Y226" s="117"/>
      <c r="Z226" s="119"/>
      <c r="AA226" s="117"/>
      <c r="AB226" s="118"/>
      <c r="AC226" s="117"/>
      <c r="AD226" s="119"/>
      <c r="AE226" s="117"/>
      <c r="AF226" s="119"/>
      <c r="AG226" s="117"/>
      <c r="AH226" s="118"/>
      <c r="AI226" s="117">
        <v>2</v>
      </c>
      <c r="AJ226" s="119"/>
      <c r="AK226" s="117">
        <v>1</v>
      </c>
      <c r="AL226" s="119"/>
      <c r="AM226" s="117">
        <v>1</v>
      </c>
      <c r="AN226" s="118"/>
      <c r="AO226" s="117">
        <v>1</v>
      </c>
      <c r="AP226" s="119"/>
      <c r="AQ226" s="403">
        <f t="shared" si="258"/>
        <v>3</v>
      </c>
      <c r="AR226" s="404">
        <f t="shared" si="259"/>
        <v>0</v>
      </c>
      <c r="AS226" s="405">
        <f t="shared" si="260"/>
        <v>1</v>
      </c>
      <c r="AT226" s="404">
        <f t="shared" si="261"/>
        <v>0</v>
      </c>
      <c r="AU226" s="405">
        <f t="shared" si="262"/>
        <v>1</v>
      </c>
      <c r="AV226" s="406">
        <f t="shared" si="263"/>
        <v>0</v>
      </c>
      <c r="AW226" s="747">
        <v>0.26</v>
      </c>
      <c r="AX226" s="746"/>
      <c r="BA226" s="535">
        <f t="shared" si="268"/>
        <v>0.26218195689990809</v>
      </c>
      <c r="BB226" s="559">
        <f t="shared" si="265"/>
        <v>11.442435</v>
      </c>
      <c r="BC226" s="536">
        <v>11442435</v>
      </c>
    </row>
    <row r="227" spans="1:55" ht="17.25" customHeight="1">
      <c r="A227" s="172"/>
      <c r="B227" s="770"/>
      <c r="C227" s="790"/>
      <c r="D227" s="791"/>
      <c r="E227" s="120"/>
      <c r="F227" s="122"/>
      <c r="G227" s="120"/>
      <c r="H227" s="122"/>
      <c r="I227" s="120"/>
      <c r="J227" s="121"/>
      <c r="K227" s="120"/>
      <c r="L227" s="122"/>
      <c r="M227" s="120"/>
      <c r="N227" s="122"/>
      <c r="O227" s="120"/>
      <c r="P227" s="121"/>
      <c r="Q227" s="120"/>
      <c r="R227" s="122"/>
      <c r="S227" s="120"/>
      <c r="T227" s="122"/>
      <c r="U227" s="120"/>
      <c r="V227" s="121"/>
      <c r="W227" s="120"/>
      <c r="X227" s="122"/>
      <c r="Y227" s="120"/>
      <c r="Z227" s="122"/>
      <c r="AA227" s="120"/>
      <c r="AB227" s="121"/>
      <c r="AC227" s="120"/>
      <c r="AD227" s="122"/>
      <c r="AE227" s="120"/>
      <c r="AF227" s="122"/>
      <c r="AG227" s="120"/>
      <c r="AH227" s="121"/>
      <c r="AI227" s="120"/>
      <c r="AJ227" s="122"/>
      <c r="AK227" s="120"/>
      <c r="AL227" s="122"/>
      <c r="AM227" s="120"/>
      <c r="AN227" s="121"/>
      <c r="AO227" s="120"/>
      <c r="AP227" s="122"/>
      <c r="AQ227" s="396">
        <f t="shared" si="258"/>
        <v>0</v>
      </c>
      <c r="AR227" s="395">
        <f t="shared" si="259"/>
        <v>0</v>
      </c>
      <c r="AS227" s="393">
        <f t="shared" si="260"/>
        <v>0</v>
      </c>
      <c r="AT227" s="395">
        <f t="shared" si="261"/>
        <v>0</v>
      </c>
      <c r="AU227" s="393">
        <f t="shared" si="262"/>
        <v>0</v>
      </c>
      <c r="AV227" s="394">
        <f t="shared" si="263"/>
        <v>0</v>
      </c>
      <c r="AW227" s="747"/>
      <c r="AX227" s="746"/>
      <c r="BB227" s="559"/>
      <c r="BC227" s="536"/>
    </row>
    <row r="228" spans="1:55" ht="17.25" customHeight="1">
      <c r="A228" s="172"/>
      <c r="B228" s="769" t="s">
        <v>181</v>
      </c>
      <c r="C228" s="759" t="s">
        <v>134</v>
      </c>
      <c r="D228" s="760"/>
      <c r="E228" s="117"/>
      <c r="F228" s="119"/>
      <c r="G228" s="117"/>
      <c r="H228" s="119"/>
      <c r="I228" s="117"/>
      <c r="J228" s="118"/>
      <c r="K228" s="117"/>
      <c r="L228" s="119"/>
      <c r="M228" s="117"/>
      <c r="N228" s="119"/>
      <c r="O228" s="117"/>
      <c r="P228" s="118"/>
      <c r="Q228" s="117"/>
      <c r="R228" s="119"/>
      <c r="S228" s="117"/>
      <c r="T228" s="119"/>
      <c r="U228" s="117"/>
      <c r="V228" s="118"/>
      <c r="W228" s="117"/>
      <c r="X228" s="119"/>
      <c r="Y228" s="117"/>
      <c r="Z228" s="119"/>
      <c r="AA228" s="117"/>
      <c r="AB228" s="118"/>
      <c r="AC228" s="117"/>
      <c r="AD228" s="119"/>
      <c r="AE228" s="117"/>
      <c r="AF228" s="119"/>
      <c r="AG228" s="117"/>
      <c r="AH228" s="118"/>
      <c r="AI228" s="117"/>
      <c r="AJ228" s="119"/>
      <c r="AK228" s="117"/>
      <c r="AL228" s="119"/>
      <c r="AM228" s="117"/>
      <c r="AN228" s="118"/>
      <c r="AO228" s="117"/>
      <c r="AP228" s="119"/>
      <c r="AQ228" s="403">
        <f t="shared" si="258"/>
        <v>0</v>
      </c>
      <c r="AR228" s="404">
        <f t="shared" si="259"/>
        <v>0</v>
      </c>
      <c r="AS228" s="405">
        <f t="shared" si="260"/>
        <v>0</v>
      </c>
      <c r="AT228" s="404">
        <f t="shared" si="261"/>
        <v>0</v>
      </c>
      <c r="AU228" s="405">
        <f t="shared" si="262"/>
        <v>0</v>
      </c>
      <c r="AV228" s="406">
        <f t="shared" si="263"/>
        <v>0</v>
      </c>
      <c r="AW228" s="747"/>
      <c r="AX228" s="746"/>
      <c r="BA228" s="535">
        <f t="shared" si="268"/>
        <v>0</v>
      </c>
      <c r="BB228" s="559">
        <f t="shared" si="265"/>
        <v>2.2125326000000003</v>
      </c>
      <c r="BC228" s="536">
        <v>2212532.6</v>
      </c>
    </row>
    <row r="229" spans="1:55" ht="17.25" customHeight="1">
      <c r="A229" s="172"/>
      <c r="B229" s="770"/>
      <c r="C229" s="790"/>
      <c r="D229" s="791"/>
      <c r="E229" s="120"/>
      <c r="F229" s="122"/>
      <c r="G229" s="120"/>
      <c r="H229" s="122"/>
      <c r="I229" s="120"/>
      <c r="J229" s="121"/>
      <c r="K229" s="120"/>
      <c r="L229" s="122"/>
      <c r="M229" s="120"/>
      <c r="N229" s="122"/>
      <c r="O229" s="120"/>
      <c r="P229" s="121"/>
      <c r="Q229" s="120"/>
      <c r="R229" s="122"/>
      <c r="S229" s="120"/>
      <c r="T229" s="122"/>
      <c r="U229" s="120"/>
      <c r="V229" s="121"/>
      <c r="W229" s="120"/>
      <c r="X229" s="122"/>
      <c r="Y229" s="120"/>
      <c r="Z229" s="122"/>
      <c r="AA229" s="120"/>
      <c r="AB229" s="121"/>
      <c r="AC229" s="120"/>
      <c r="AD229" s="122"/>
      <c r="AE229" s="120"/>
      <c r="AF229" s="122"/>
      <c r="AG229" s="120"/>
      <c r="AH229" s="121"/>
      <c r="AI229" s="120"/>
      <c r="AJ229" s="122"/>
      <c r="AK229" s="120"/>
      <c r="AL229" s="122"/>
      <c r="AM229" s="120"/>
      <c r="AN229" s="121"/>
      <c r="AO229" s="120"/>
      <c r="AP229" s="122"/>
      <c r="AQ229" s="396">
        <f t="shared" si="258"/>
        <v>0</v>
      </c>
      <c r="AR229" s="395">
        <f t="shared" si="259"/>
        <v>0</v>
      </c>
      <c r="AS229" s="393">
        <f t="shared" si="260"/>
        <v>0</v>
      </c>
      <c r="AT229" s="395">
        <f t="shared" si="261"/>
        <v>0</v>
      </c>
      <c r="AU229" s="393">
        <f t="shared" si="262"/>
        <v>0</v>
      </c>
      <c r="AV229" s="394">
        <f t="shared" si="263"/>
        <v>0</v>
      </c>
      <c r="AW229" s="747"/>
      <c r="AX229" s="746"/>
      <c r="BB229" s="559"/>
      <c r="BC229" s="536"/>
    </row>
    <row r="230" spans="1:55" ht="17.25" customHeight="1">
      <c r="A230" s="172"/>
      <c r="B230" s="769" t="s">
        <v>181</v>
      </c>
      <c r="C230" s="759" t="s">
        <v>361</v>
      </c>
      <c r="D230" s="760"/>
      <c r="E230" s="117"/>
      <c r="F230" s="119"/>
      <c r="G230" s="117"/>
      <c r="H230" s="119"/>
      <c r="I230" s="117"/>
      <c r="J230" s="118"/>
      <c r="K230" s="117"/>
      <c r="L230" s="119"/>
      <c r="M230" s="117"/>
      <c r="N230" s="119"/>
      <c r="O230" s="117"/>
      <c r="P230" s="118"/>
      <c r="Q230" s="117"/>
      <c r="R230" s="119"/>
      <c r="S230" s="117"/>
      <c r="T230" s="119"/>
      <c r="U230" s="117"/>
      <c r="V230" s="118"/>
      <c r="W230" s="117"/>
      <c r="X230" s="119"/>
      <c r="Y230" s="117"/>
      <c r="Z230" s="119"/>
      <c r="AA230" s="117"/>
      <c r="AB230" s="118"/>
      <c r="AC230" s="117"/>
      <c r="AD230" s="119"/>
      <c r="AE230" s="117"/>
      <c r="AF230" s="119"/>
      <c r="AG230" s="117"/>
      <c r="AH230" s="118"/>
      <c r="AI230" s="117"/>
      <c r="AJ230" s="119"/>
      <c r="AK230" s="117"/>
      <c r="AL230" s="119"/>
      <c r="AM230" s="117"/>
      <c r="AN230" s="118"/>
      <c r="AO230" s="117"/>
      <c r="AP230" s="119"/>
      <c r="AQ230" s="403">
        <f t="shared" si="258"/>
        <v>0</v>
      </c>
      <c r="AR230" s="404">
        <f t="shared" si="259"/>
        <v>0</v>
      </c>
      <c r="AS230" s="405">
        <f t="shared" si="260"/>
        <v>0</v>
      </c>
      <c r="AT230" s="404">
        <f t="shared" si="261"/>
        <v>0</v>
      </c>
      <c r="AU230" s="405">
        <f t="shared" si="262"/>
        <v>0</v>
      </c>
      <c r="AV230" s="406">
        <f t="shared" si="263"/>
        <v>0</v>
      </c>
      <c r="AW230" s="747"/>
      <c r="AX230" s="746"/>
      <c r="BA230" s="535">
        <f t="shared" si="268"/>
        <v>0</v>
      </c>
      <c r="BB230" s="559">
        <f t="shared" si="265"/>
        <v>0.1993376</v>
      </c>
      <c r="BC230" s="536">
        <v>199337.60000000001</v>
      </c>
    </row>
    <row r="231" spans="1:55" ht="17.25" customHeight="1">
      <c r="A231" s="172"/>
      <c r="B231" s="770"/>
      <c r="C231" s="790"/>
      <c r="D231" s="791"/>
      <c r="E231" s="120"/>
      <c r="F231" s="122"/>
      <c r="G231" s="120"/>
      <c r="H231" s="122"/>
      <c r="I231" s="120"/>
      <c r="J231" s="121"/>
      <c r="K231" s="120"/>
      <c r="L231" s="122"/>
      <c r="M231" s="120"/>
      <c r="N231" s="122"/>
      <c r="O231" s="120"/>
      <c r="P231" s="121"/>
      <c r="Q231" s="120"/>
      <c r="R231" s="122"/>
      <c r="S231" s="120"/>
      <c r="T231" s="122"/>
      <c r="U231" s="120"/>
      <c r="V231" s="121"/>
      <c r="W231" s="120"/>
      <c r="X231" s="122"/>
      <c r="Y231" s="120"/>
      <c r="Z231" s="122"/>
      <c r="AA231" s="120"/>
      <c r="AB231" s="121"/>
      <c r="AC231" s="120"/>
      <c r="AD231" s="122"/>
      <c r="AE231" s="120"/>
      <c r="AF231" s="122"/>
      <c r="AG231" s="120"/>
      <c r="AH231" s="121"/>
      <c r="AI231" s="120"/>
      <c r="AJ231" s="122"/>
      <c r="AK231" s="120"/>
      <c r="AL231" s="122"/>
      <c r="AM231" s="120"/>
      <c r="AN231" s="121"/>
      <c r="AO231" s="120"/>
      <c r="AP231" s="122"/>
      <c r="AQ231" s="396">
        <f t="shared" si="258"/>
        <v>0</v>
      </c>
      <c r="AR231" s="395">
        <f t="shared" si="259"/>
        <v>0</v>
      </c>
      <c r="AS231" s="393">
        <f t="shared" si="260"/>
        <v>0</v>
      </c>
      <c r="AT231" s="395">
        <f t="shared" si="261"/>
        <v>0</v>
      </c>
      <c r="AU231" s="393">
        <f t="shared" si="262"/>
        <v>0</v>
      </c>
      <c r="AV231" s="394">
        <f t="shared" si="263"/>
        <v>0</v>
      </c>
      <c r="AW231" s="747"/>
      <c r="AX231" s="746"/>
      <c r="BB231" s="559"/>
      <c r="BC231" s="536"/>
    </row>
    <row r="232" spans="1:55" ht="17.25" customHeight="1">
      <c r="A232" s="172"/>
      <c r="B232" s="769" t="s">
        <v>183</v>
      </c>
      <c r="C232" s="759" t="s">
        <v>147</v>
      </c>
      <c r="D232" s="760"/>
      <c r="E232" s="117"/>
      <c r="F232" s="119"/>
      <c r="G232" s="117"/>
      <c r="H232" s="119"/>
      <c r="I232" s="117"/>
      <c r="J232" s="118"/>
      <c r="K232" s="117"/>
      <c r="L232" s="119"/>
      <c r="M232" s="117"/>
      <c r="N232" s="119"/>
      <c r="O232" s="117"/>
      <c r="P232" s="118"/>
      <c r="Q232" s="117"/>
      <c r="R232" s="119"/>
      <c r="S232" s="117"/>
      <c r="T232" s="119"/>
      <c r="U232" s="117"/>
      <c r="V232" s="118"/>
      <c r="W232" s="117"/>
      <c r="X232" s="119"/>
      <c r="Y232" s="117"/>
      <c r="Z232" s="119"/>
      <c r="AA232" s="117"/>
      <c r="AB232" s="118"/>
      <c r="AC232" s="117"/>
      <c r="AD232" s="119"/>
      <c r="AE232" s="117"/>
      <c r="AF232" s="119"/>
      <c r="AG232" s="117"/>
      <c r="AH232" s="118"/>
      <c r="AI232" s="117"/>
      <c r="AJ232" s="119"/>
      <c r="AK232" s="117"/>
      <c r="AL232" s="119"/>
      <c r="AM232" s="117"/>
      <c r="AN232" s="118"/>
      <c r="AO232" s="117"/>
      <c r="AP232" s="119"/>
      <c r="AQ232" s="403">
        <f t="shared" si="258"/>
        <v>0</v>
      </c>
      <c r="AR232" s="404">
        <f t="shared" si="259"/>
        <v>0</v>
      </c>
      <c r="AS232" s="405">
        <f t="shared" si="260"/>
        <v>0</v>
      </c>
      <c r="AT232" s="404">
        <f t="shared" si="261"/>
        <v>0</v>
      </c>
      <c r="AU232" s="405">
        <f t="shared" si="262"/>
        <v>0</v>
      </c>
      <c r="AV232" s="406">
        <f t="shared" si="263"/>
        <v>0</v>
      </c>
      <c r="AW232" s="747"/>
      <c r="AX232" s="746"/>
      <c r="BA232" s="535">
        <f t="shared" si="268"/>
        <v>0</v>
      </c>
      <c r="BB232" s="559">
        <f t="shared" si="265"/>
        <v>0.67659800000000003</v>
      </c>
      <c r="BC232" s="536">
        <v>676598</v>
      </c>
    </row>
    <row r="233" spans="1:55" ht="17.25" customHeight="1">
      <c r="A233" s="172"/>
      <c r="B233" s="770"/>
      <c r="C233" s="790"/>
      <c r="D233" s="791"/>
      <c r="E233" s="120"/>
      <c r="F233" s="122"/>
      <c r="G233" s="120"/>
      <c r="H233" s="122"/>
      <c r="I233" s="120"/>
      <c r="J233" s="121"/>
      <c r="K233" s="120"/>
      <c r="L233" s="122"/>
      <c r="M233" s="120"/>
      <c r="N233" s="122"/>
      <c r="O233" s="120"/>
      <c r="P233" s="121"/>
      <c r="Q233" s="120"/>
      <c r="R233" s="122"/>
      <c r="S233" s="120"/>
      <c r="T233" s="122"/>
      <c r="U233" s="120"/>
      <c r="V233" s="121"/>
      <c r="W233" s="120"/>
      <c r="X233" s="122"/>
      <c r="Y233" s="120"/>
      <c r="Z233" s="122"/>
      <c r="AA233" s="120"/>
      <c r="AB233" s="121"/>
      <c r="AC233" s="120"/>
      <c r="AD233" s="122"/>
      <c r="AE233" s="120"/>
      <c r="AF233" s="122"/>
      <c r="AG233" s="120"/>
      <c r="AH233" s="121"/>
      <c r="AI233" s="120"/>
      <c r="AJ233" s="122"/>
      <c r="AK233" s="120"/>
      <c r="AL233" s="122"/>
      <c r="AM233" s="120"/>
      <c r="AN233" s="121"/>
      <c r="AO233" s="120"/>
      <c r="AP233" s="122"/>
      <c r="AQ233" s="396">
        <f t="shared" si="258"/>
        <v>0</v>
      </c>
      <c r="AR233" s="395">
        <f t="shared" si="259"/>
        <v>0</v>
      </c>
      <c r="AS233" s="393">
        <f t="shared" si="260"/>
        <v>0</v>
      </c>
      <c r="AT233" s="395">
        <f t="shared" si="261"/>
        <v>0</v>
      </c>
      <c r="AU233" s="393">
        <f t="shared" si="262"/>
        <v>0</v>
      </c>
      <c r="AV233" s="394">
        <f t="shared" si="263"/>
        <v>0</v>
      </c>
      <c r="AW233" s="747"/>
      <c r="AX233" s="746"/>
      <c r="BB233" s="559"/>
      <c r="BC233" s="536"/>
    </row>
    <row r="234" spans="1:55" ht="17.25" customHeight="1">
      <c r="A234" s="172"/>
      <c r="B234" s="769" t="s">
        <v>307</v>
      </c>
      <c r="C234" s="759" t="s">
        <v>135</v>
      </c>
      <c r="D234" s="760"/>
      <c r="E234" s="117"/>
      <c r="F234" s="119"/>
      <c r="G234" s="117"/>
      <c r="H234" s="119"/>
      <c r="I234" s="117"/>
      <c r="J234" s="118"/>
      <c r="K234" s="117"/>
      <c r="L234" s="119"/>
      <c r="M234" s="117"/>
      <c r="N234" s="119"/>
      <c r="O234" s="117"/>
      <c r="P234" s="118"/>
      <c r="Q234" s="117"/>
      <c r="R234" s="119"/>
      <c r="S234" s="117"/>
      <c r="T234" s="119"/>
      <c r="U234" s="117"/>
      <c r="V234" s="118"/>
      <c r="W234" s="117">
        <v>6</v>
      </c>
      <c r="X234" s="119"/>
      <c r="Y234" s="117">
        <v>3</v>
      </c>
      <c r="Z234" s="119"/>
      <c r="AA234" s="117">
        <v>1</v>
      </c>
      <c r="AB234" s="118"/>
      <c r="AC234" s="117"/>
      <c r="AD234" s="119"/>
      <c r="AE234" s="117"/>
      <c r="AF234" s="119"/>
      <c r="AG234" s="117"/>
      <c r="AH234" s="118"/>
      <c r="AI234" s="117">
        <v>9</v>
      </c>
      <c r="AJ234" s="119"/>
      <c r="AK234" s="117">
        <v>4</v>
      </c>
      <c r="AL234" s="119"/>
      <c r="AM234" s="117">
        <v>5</v>
      </c>
      <c r="AN234" s="118"/>
      <c r="AO234" s="117"/>
      <c r="AP234" s="119"/>
      <c r="AQ234" s="403">
        <f t="shared" si="258"/>
        <v>15</v>
      </c>
      <c r="AR234" s="404">
        <f t="shared" si="259"/>
        <v>0</v>
      </c>
      <c r="AS234" s="405">
        <f t="shared" si="260"/>
        <v>7</v>
      </c>
      <c r="AT234" s="404">
        <f t="shared" si="261"/>
        <v>0</v>
      </c>
      <c r="AU234" s="405">
        <f t="shared" si="262"/>
        <v>6</v>
      </c>
      <c r="AV234" s="406">
        <f t="shared" si="263"/>
        <v>0</v>
      </c>
      <c r="AW234" s="747">
        <v>0.45</v>
      </c>
      <c r="AX234" s="746"/>
      <c r="BA234" s="535">
        <f t="shared" si="268"/>
        <v>0.44686094663285086</v>
      </c>
      <c r="BB234" s="559">
        <f t="shared" si="265"/>
        <v>33.567489200000004</v>
      </c>
      <c r="BC234" s="536">
        <v>33567489.200000003</v>
      </c>
    </row>
    <row r="235" spans="1:55" ht="17.25" customHeight="1">
      <c r="A235" s="172"/>
      <c r="B235" s="770"/>
      <c r="C235" s="790"/>
      <c r="D235" s="791"/>
      <c r="E235" s="120"/>
      <c r="F235" s="122"/>
      <c r="G235" s="120"/>
      <c r="H235" s="122"/>
      <c r="I235" s="120"/>
      <c r="J235" s="121"/>
      <c r="K235" s="120"/>
      <c r="L235" s="122"/>
      <c r="M235" s="120"/>
      <c r="N235" s="122"/>
      <c r="O235" s="120"/>
      <c r="P235" s="121"/>
      <c r="Q235" s="120"/>
      <c r="R235" s="122"/>
      <c r="S235" s="120"/>
      <c r="T235" s="122"/>
      <c r="U235" s="120"/>
      <c r="V235" s="121"/>
      <c r="W235" s="120"/>
      <c r="X235" s="122"/>
      <c r="Y235" s="120"/>
      <c r="Z235" s="122"/>
      <c r="AA235" s="120"/>
      <c r="AB235" s="121"/>
      <c r="AC235" s="120"/>
      <c r="AD235" s="122"/>
      <c r="AE235" s="120"/>
      <c r="AF235" s="122"/>
      <c r="AG235" s="120"/>
      <c r="AH235" s="121"/>
      <c r="AI235" s="120">
        <v>1</v>
      </c>
      <c r="AJ235" s="122"/>
      <c r="AK235" s="120"/>
      <c r="AL235" s="122"/>
      <c r="AM235" s="120">
        <v>1</v>
      </c>
      <c r="AN235" s="121"/>
      <c r="AO235" s="120"/>
      <c r="AP235" s="122"/>
      <c r="AQ235" s="396">
        <f t="shared" si="258"/>
        <v>1</v>
      </c>
      <c r="AR235" s="395">
        <f t="shared" si="259"/>
        <v>0</v>
      </c>
      <c r="AS235" s="393">
        <f t="shared" si="260"/>
        <v>0</v>
      </c>
      <c r="AT235" s="395">
        <f t="shared" si="261"/>
        <v>0</v>
      </c>
      <c r="AU235" s="393">
        <f t="shared" si="262"/>
        <v>1</v>
      </c>
      <c r="AV235" s="394">
        <f t="shared" si="263"/>
        <v>0</v>
      </c>
      <c r="AW235" s="747"/>
      <c r="AX235" s="746"/>
      <c r="BB235" s="559"/>
      <c r="BC235" s="536"/>
    </row>
    <row r="236" spans="1:55" ht="17.25" customHeight="1">
      <c r="A236" s="172"/>
      <c r="B236" s="769" t="s">
        <v>181</v>
      </c>
      <c r="C236" s="759" t="s">
        <v>136</v>
      </c>
      <c r="D236" s="760"/>
      <c r="E236" s="117"/>
      <c r="F236" s="119"/>
      <c r="G236" s="117"/>
      <c r="H236" s="119"/>
      <c r="I236" s="117"/>
      <c r="J236" s="118"/>
      <c r="K236" s="117"/>
      <c r="L236" s="119"/>
      <c r="M236" s="117"/>
      <c r="N236" s="119"/>
      <c r="O236" s="117"/>
      <c r="P236" s="118"/>
      <c r="Q236" s="117"/>
      <c r="R236" s="119"/>
      <c r="S236" s="117"/>
      <c r="T236" s="119"/>
      <c r="U236" s="117"/>
      <c r="V236" s="118"/>
      <c r="W236" s="117"/>
      <c r="X236" s="119"/>
      <c r="Y236" s="117"/>
      <c r="Z236" s="119"/>
      <c r="AA236" s="117"/>
      <c r="AB236" s="118"/>
      <c r="AC236" s="117"/>
      <c r="AD236" s="119"/>
      <c r="AE236" s="117"/>
      <c r="AF236" s="119"/>
      <c r="AG236" s="117"/>
      <c r="AH236" s="118"/>
      <c r="AI236" s="117"/>
      <c r="AJ236" s="119"/>
      <c r="AK236" s="117"/>
      <c r="AL236" s="119"/>
      <c r="AM236" s="117"/>
      <c r="AN236" s="118"/>
      <c r="AO236" s="117"/>
      <c r="AP236" s="119"/>
      <c r="AQ236" s="403">
        <f t="shared" si="258"/>
        <v>0</v>
      </c>
      <c r="AR236" s="404">
        <f t="shared" si="259"/>
        <v>0</v>
      </c>
      <c r="AS236" s="405">
        <f t="shared" si="260"/>
        <v>0</v>
      </c>
      <c r="AT236" s="404">
        <f t="shared" si="261"/>
        <v>0</v>
      </c>
      <c r="AU236" s="405">
        <f t="shared" si="262"/>
        <v>0</v>
      </c>
      <c r="AV236" s="406">
        <f t="shared" si="263"/>
        <v>0</v>
      </c>
      <c r="AW236" s="747"/>
      <c r="AX236" s="746"/>
      <c r="BA236" s="535">
        <f t="shared" si="268"/>
        <v>0</v>
      </c>
      <c r="BB236" s="559">
        <f t="shared" si="265"/>
        <v>1.2959171</v>
      </c>
      <c r="BC236" s="536">
        <v>1295917.1000000001</v>
      </c>
    </row>
    <row r="237" spans="1:55" ht="17.25" customHeight="1">
      <c r="A237" s="172"/>
      <c r="B237" s="770"/>
      <c r="C237" s="790"/>
      <c r="D237" s="791"/>
      <c r="E237" s="120"/>
      <c r="F237" s="122"/>
      <c r="G237" s="120"/>
      <c r="H237" s="122"/>
      <c r="I237" s="120"/>
      <c r="J237" s="121"/>
      <c r="K237" s="120"/>
      <c r="L237" s="122"/>
      <c r="M237" s="120"/>
      <c r="N237" s="122"/>
      <c r="O237" s="120"/>
      <c r="P237" s="121"/>
      <c r="Q237" s="120"/>
      <c r="R237" s="122"/>
      <c r="S237" s="120"/>
      <c r="T237" s="122"/>
      <c r="U237" s="120"/>
      <c r="V237" s="121"/>
      <c r="W237" s="120"/>
      <c r="X237" s="122"/>
      <c r="Y237" s="120"/>
      <c r="Z237" s="122"/>
      <c r="AA237" s="120"/>
      <c r="AB237" s="121"/>
      <c r="AC237" s="120"/>
      <c r="AD237" s="122"/>
      <c r="AE237" s="120"/>
      <c r="AF237" s="122"/>
      <c r="AG237" s="120"/>
      <c r="AH237" s="121"/>
      <c r="AI237" s="120"/>
      <c r="AJ237" s="122"/>
      <c r="AK237" s="120"/>
      <c r="AL237" s="122"/>
      <c r="AM237" s="120"/>
      <c r="AN237" s="121"/>
      <c r="AO237" s="120"/>
      <c r="AP237" s="122"/>
      <c r="AQ237" s="396">
        <f t="shared" si="258"/>
        <v>0</v>
      </c>
      <c r="AR237" s="395">
        <f t="shared" si="259"/>
        <v>0</v>
      </c>
      <c r="AS237" s="393">
        <f t="shared" si="260"/>
        <v>0</v>
      </c>
      <c r="AT237" s="395">
        <f t="shared" si="261"/>
        <v>0</v>
      </c>
      <c r="AU237" s="393">
        <f t="shared" si="262"/>
        <v>0</v>
      </c>
      <c r="AV237" s="394">
        <f t="shared" si="263"/>
        <v>0</v>
      </c>
      <c r="AW237" s="747"/>
      <c r="AX237" s="746"/>
      <c r="BB237" s="559"/>
      <c r="BC237" s="536"/>
    </row>
    <row r="238" spans="1:55" ht="17.25" customHeight="1">
      <c r="A238" s="172"/>
      <c r="B238" s="769" t="s">
        <v>181</v>
      </c>
      <c r="C238" s="759" t="s">
        <v>137</v>
      </c>
      <c r="D238" s="760"/>
      <c r="E238" s="117"/>
      <c r="F238" s="119"/>
      <c r="G238" s="117"/>
      <c r="H238" s="119"/>
      <c r="I238" s="117"/>
      <c r="J238" s="118"/>
      <c r="K238" s="117"/>
      <c r="L238" s="119"/>
      <c r="M238" s="117"/>
      <c r="N238" s="119"/>
      <c r="O238" s="117"/>
      <c r="P238" s="118"/>
      <c r="Q238" s="117"/>
      <c r="R238" s="119"/>
      <c r="S238" s="117"/>
      <c r="T238" s="119"/>
      <c r="U238" s="117"/>
      <c r="V238" s="118"/>
      <c r="W238" s="117"/>
      <c r="X238" s="119"/>
      <c r="Y238" s="117"/>
      <c r="Z238" s="119"/>
      <c r="AA238" s="117"/>
      <c r="AB238" s="118"/>
      <c r="AC238" s="117"/>
      <c r="AD238" s="119"/>
      <c r="AE238" s="117"/>
      <c r="AF238" s="119"/>
      <c r="AG238" s="117"/>
      <c r="AH238" s="118"/>
      <c r="AI238" s="117"/>
      <c r="AJ238" s="119"/>
      <c r="AK238" s="117"/>
      <c r="AL238" s="119"/>
      <c r="AM238" s="117"/>
      <c r="AN238" s="118"/>
      <c r="AO238" s="117"/>
      <c r="AP238" s="119"/>
      <c r="AQ238" s="403">
        <f t="shared" si="258"/>
        <v>0</v>
      </c>
      <c r="AR238" s="404">
        <f t="shared" si="259"/>
        <v>0</v>
      </c>
      <c r="AS238" s="405">
        <f t="shared" si="260"/>
        <v>0</v>
      </c>
      <c r="AT238" s="404">
        <f t="shared" si="261"/>
        <v>0</v>
      </c>
      <c r="AU238" s="405">
        <f t="shared" si="262"/>
        <v>0</v>
      </c>
      <c r="AV238" s="406">
        <f t="shared" si="263"/>
        <v>0</v>
      </c>
      <c r="AW238" s="747"/>
      <c r="AX238" s="746"/>
      <c r="BA238" s="535">
        <f t="shared" si="268"/>
        <v>0</v>
      </c>
      <c r="BB238" s="559">
        <f t="shared" si="265"/>
        <v>0.61421669999999995</v>
      </c>
      <c r="BC238" s="536">
        <v>614216.69999999995</v>
      </c>
    </row>
    <row r="239" spans="1:55" ht="17.25" customHeight="1">
      <c r="A239" s="172"/>
      <c r="B239" s="770"/>
      <c r="C239" s="790"/>
      <c r="D239" s="791"/>
      <c r="E239" s="120"/>
      <c r="F239" s="122"/>
      <c r="G239" s="120"/>
      <c r="H239" s="122"/>
      <c r="I239" s="120"/>
      <c r="J239" s="121"/>
      <c r="K239" s="120"/>
      <c r="L239" s="122"/>
      <c r="M239" s="120"/>
      <c r="N239" s="122"/>
      <c r="O239" s="120"/>
      <c r="P239" s="121"/>
      <c r="Q239" s="120"/>
      <c r="R239" s="122"/>
      <c r="S239" s="120"/>
      <c r="T239" s="122"/>
      <c r="U239" s="120"/>
      <c r="V239" s="121"/>
      <c r="W239" s="120"/>
      <c r="X239" s="122"/>
      <c r="Y239" s="120"/>
      <c r="Z239" s="122"/>
      <c r="AA239" s="120"/>
      <c r="AB239" s="121"/>
      <c r="AC239" s="120"/>
      <c r="AD239" s="122"/>
      <c r="AE239" s="120"/>
      <c r="AF239" s="122"/>
      <c r="AG239" s="120"/>
      <c r="AH239" s="121"/>
      <c r="AI239" s="120"/>
      <c r="AJ239" s="122"/>
      <c r="AK239" s="120"/>
      <c r="AL239" s="122"/>
      <c r="AM239" s="120"/>
      <c r="AN239" s="121"/>
      <c r="AO239" s="120"/>
      <c r="AP239" s="122"/>
      <c r="AQ239" s="396">
        <f t="shared" si="258"/>
        <v>0</v>
      </c>
      <c r="AR239" s="395">
        <f t="shared" si="259"/>
        <v>0</v>
      </c>
      <c r="AS239" s="393">
        <f t="shared" si="260"/>
        <v>0</v>
      </c>
      <c r="AT239" s="395">
        <f t="shared" si="261"/>
        <v>0</v>
      </c>
      <c r="AU239" s="393">
        <f t="shared" si="262"/>
        <v>0</v>
      </c>
      <c r="AV239" s="394">
        <f t="shared" si="263"/>
        <v>0</v>
      </c>
      <c r="AW239" s="747"/>
      <c r="AX239" s="746"/>
      <c r="BB239" s="559"/>
      <c r="BC239" s="536"/>
    </row>
    <row r="240" spans="1:55" ht="17.25" customHeight="1">
      <c r="A240" s="172"/>
      <c r="B240" s="769" t="s">
        <v>181</v>
      </c>
      <c r="C240" s="759" t="s">
        <v>138</v>
      </c>
      <c r="D240" s="760"/>
      <c r="E240" s="117"/>
      <c r="F240" s="119"/>
      <c r="G240" s="117"/>
      <c r="H240" s="119"/>
      <c r="I240" s="117"/>
      <c r="J240" s="118"/>
      <c r="K240" s="117"/>
      <c r="L240" s="119"/>
      <c r="M240" s="117"/>
      <c r="N240" s="119"/>
      <c r="O240" s="117"/>
      <c r="P240" s="118"/>
      <c r="Q240" s="117"/>
      <c r="R240" s="119"/>
      <c r="S240" s="117"/>
      <c r="T240" s="119"/>
      <c r="U240" s="117"/>
      <c r="V240" s="118"/>
      <c r="W240" s="117"/>
      <c r="X240" s="119"/>
      <c r="Y240" s="117"/>
      <c r="Z240" s="119"/>
      <c r="AA240" s="117"/>
      <c r="AB240" s="118"/>
      <c r="AC240" s="117"/>
      <c r="AD240" s="119"/>
      <c r="AE240" s="117"/>
      <c r="AF240" s="119"/>
      <c r="AG240" s="117"/>
      <c r="AH240" s="118"/>
      <c r="AI240" s="117"/>
      <c r="AJ240" s="119"/>
      <c r="AK240" s="117"/>
      <c r="AL240" s="119"/>
      <c r="AM240" s="117"/>
      <c r="AN240" s="118"/>
      <c r="AO240" s="117"/>
      <c r="AP240" s="119"/>
      <c r="AQ240" s="403">
        <f t="shared" si="258"/>
        <v>0</v>
      </c>
      <c r="AR240" s="404">
        <f t="shared" si="259"/>
        <v>0</v>
      </c>
      <c r="AS240" s="405">
        <f t="shared" si="260"/>
        <v>0</v>
      </c>
      <c r="AT240" s="404">
        <f t="shared" si="261"/>
        <v>0</v>
      </c>
      <c r="AU240" s="405">
        <f t="shared" si="262"/>
        <v>0</v>
      </c>
      <c r="AV240" s="406">
        <f t="shared" si="263"/>
        <v>0</v>
      </c>
      <c r="AW240" s="747"/>
      <c r="AX240" s="746"/>
      <c r="BA240" s="535">
        <f t="shared" si="268"/>
        <v>0</v>
      </c>
      <c r="BB240" s="559">
        <f t="shared" si="265"/>
        <v>2.114E-3</v>
      </c>
      <c r="BC240" s="536">
        <v>2114</v>
      </c>
    </row>
    <row r="241" spans="1:55" ht="17.25" customHeight="1">
      <c r="A241" s="172"/>
      <c r="B241" s="770"/>
      <c r="C241" s="790"/>
      <c r="D241" s="791"/>
      <c r="E241" s="120"/>
      <c r="F241" s="122"/>
      <c r="G241" s="120"/>
      <c r="H241" s="122"/>
      <c r="I241" s="120"/>
      <c r="J241" s="121"/>
      <c r="K241" s="120"/>
      <c r="L241" s="122"/>
      <c r="M241" s="120"/>
      <c r="N241" s="122"/>
      <c r="O241" s="120"/>
      <c r="P241" s="121"/>
      <c r="Q241" s="120"/>
      <c r="R241" s="122"/>
      <c r="S241" s="120"/>
      <c r="T241" s="122"/>
      <c r="U241" s="120"/>
      <c r="V241" s="121"/>
      <c r="W241" s="120"/>
      <c r="X241" s="122"/>
      <c r="Y241" s="120"/>
      <c r="Z241" s="122"/>
      <c r="AA241" s="120"/>
      <c r="AB241" s="121"/>
      <c r="AC241" s="120"/>
      <c r="AD241" s="122"/>
      <c r="AE241" s="120"/>
      <c r="AF241" s="122"/>
      <c r="AG241" s="120"/>
      <c r="AH241" s="121"/>
      <c r="AI241" s="120"/>
      <c r="AJ241" s="122"/>
      <c r="AK241" s="120"/>
      <c r="AL241" s="122"/>
      <c r="AM241" s="120"/>
      <c r="AN241" s="121"/>
      <c r="AO241" s="120"/>
      <c r="AP241" s="122"/>
      <c r="AQ241" s="396">
        <f t="shared" si="258"/>
        <v>0</v>
      </c>
      <c r="AR241" s="395">
        <f t="shared" si="259"/>
        <v>0</v>
      </c>
      <c r="AS241" s="393">
        <f t="shared" si="260"/>
        <v>0</v>
      </c>
      <c r="AT241" s="395">
        <f t="shared" si="261"/>
        <v>0</v>
      </c>
      <c r="AU241" s="393">
        <f t="shared" si="262"/>
        <v>0</v>
      </c>
      <c r="AV241" s="394">
        <f t="shared" si="263"/>
        <v>0</v>
      </c>
      <c r="AW241" s="747"/>
      <c r="AX241" s="746"/>
      <c r="BB241" s="559"/>
      <c r="BC241" s="536"/>
    </row>
    <row r="242" spans="1:55" ht="17.25" customHeight="1">
      <c r="A242" s="172"/>
      <c r="B242" s="769" t="s">
        <v>181</v>
      </c>
      <c r="C242" s="759" t="s">
        <v>139</v>
      </c>
      <c r="D242" s="760"/>
      <c r="E242" s="117"/>
      <c r="F242" s="119"/>
      <c r="G242" s="117"/>
      <c r="H242" s="119"/>
      <c r="I242" s="117"/>
      <c r="J242" s="118"/>
      <c r="K242" s="117"/>
      <c r="L242" s="119"/>
      <c r="M242" s="117"/>
      <c r="N242" s="119"/>
      <c r="O242" s="117"/>
      <c r="P242" s="118"/>
      <c r="Q242" s="117"/>
      <c r="R242" s="119"/>
      <c r="S242" s="117"/>
      <c r="T242" s="119"/>
      <c r="U242" s="117"/>
      <c r="V242" s="118"/>
      <c r="W242" s="117"/>
      <c r="X242" s="119"/>
      <c r="Y242" s="117"/>
      <c r="Z242" s="119"/>
      <c r="AA242" s="117"/>
      <c r="AB242" s="118"/>
      <c r="AC242" s="117"/>
      <c r="AD242" s="119"/>
      <c r="AE242" s="117"/>
      <c r="AF242" s="119"/>
      <c r="AG242" s="117"/>
      <c r="AH242" s="118"/>
      <c r="AI242" s="117"/>
      <c r="AJ242" s="119"/>
      <c r="AK242" s="117"/>
      <c r="AL242" s="119"/>
      <c r="AM242" s="117"/>
      <c r="AN242" s="118"/>
      <c r="AO242" s="117"/>
      <c r="AP242" s="119"/>
      <c r="AQ242" s="403">
        <f t="shared" si="258"/>
        <v>0</v>
      </c>
      <c r="AR242" s="404">
        <f t="shared" si="259"/>
        <v>0</v>
      </c>
      <c r="AS242" s="405">
        <f t="shared" si="260"/>
        <v>0</v>
      </c>
      <c r="AT242" s="404">
        <f t="shared" si="261"/>
        <v>0</v>
      </c>
      <c r="AU242" s="405">
        <f t="shared" si="262"/>
        <v>0</v>
      </c>
      <c r="AV242" s="406">
        <f t="shared" si="263"/>
        <v>0</v>
      </c>
      <c r="AW242" s="747"/>
      <c r="AX242" s="746"/>
      <c r="BA242" s="535">
        <f t="shared" si="268"/>
        <v>0</v>
      </c>
      <c r="BB242" s="559">
        <f t="shared" si="265"/>
        <v>0.42254079999999999</v>
      </c>
      <c r="BC242" s="536">
        <v>422540.79999999999</v>
      </c>
    </row>
    <row r="243" spans="1:55" ht="17.25" customHeight="1">
      <c r="A243" s="172"/>
      <c r="B243" s="770"/>
      <c r="C243" s="790"/>
      <c r="D243" s="791"/>
      <c r="E243" s="120"/>
      <c r="F243" s="122"/>
      <c r="G243" s="120"/>
      <c r="H243" s="122"/>
      <c r="I243" s="120"/>
      <c r="J243" s="121"/>
      <c r="K243" s="120"/>
      <c r="L243" s="122"/>
      <c r="M243" s="120"/>
      <c r="N243" s="122"/>
      <c r="O243" s="120"/>
      <c r="P243" s="121"/>
      <c r="Q243" s="120"/>
      <c r="R243" s="122"/>
      <c r="S243" s="120"/>
      <c r="T243" s="122"/>
      <c r="U243" s="120"/>
      <c r="V243" s="121"/>
      <c r="W243" s="120"/>
      <c r="X243" s="122"/>
      <c r="Y243" s="120"/>
      <c r="Z243" s="122"/>
      <c r="AA243" s="120"/>
      <c r="AB243" s="121"/>
      <c r="AC243" s="120"/>
      <c r="AD243" s="122"/>
      <c r="AE243" s="120"/>
      <c r="AF243" s="122"/>
      <c r="AG243" s="120"/>
      <c r="AH243" s="121"/>
      <c r="AI243" s="120"/>
      <c r="AJ243" s="122"/>
      <c r="AK243" s="120"/>
      <c r="AL243" s="122"/>
      <c r="AM243" s="120"/>
      <c r="AN243" s="121"/>
      <c r="AO243" s="120"/>
      <c r="AP243" s="122"/>
      <c r="AQ243" s="396">
        <f t="shared" si="258"/>
        <v>0</v>
      </c>
      <c r="AR243" s="395">
        <f t="shared" si="259"/>
        <v>0</v>
      </c>
      <c r="AS243" s="393">
        <f t="shared" si="260"/>
        <v>0</v>
      </c>
      <c r="AT243" s="395">
        <f t="shared" si="261"/>
        <v>0</v>
      </c>
      <c r="AU243" s="393">
        <f t="shared" si="262"/>
        <v>0</v>
      </c>
      <c r="AV243" s="394">
        <f t="shared" si="263"/>
        <v>0</v>
      </c>
      <c r="AW243" s="747"/>
      <c r="AX243" s="746"/>
      <c r="BB243" s="559"/>
      <c r="BC243" s="536"/>
    </row>
    <row r="244" spans="1:55" ht="17.25" customHeight="1">
      <c r="A244" s="172"/>
      <c r="B244" s="769" t="s">
        <v>181</v>
      </c>
      <c r="C244" s="759" t="s">
        <v>140</v>
      </c>
      <c r="D244" s="760"/>
      <c r="E244" s="117"/>
      <c r="F244" s="119"/>
      <c r="G244" s="117"/>
      <c r="H244" s="119"/>
      <c r="I244" s="117"/>
      <c r="J244" s="118"/>
      <c r="K244" s="117"/>
      <c r="L244" s="119"/>
      <c r="M244" s="117"/>
      <c r="N244" s="119"/>
      <c r="O244" s="117"/>
      <c r="P244" s="118"/>
      <c r="Q244" s="117"/>
      <c r="R244" s="119"/>
      <c r="S244" s="117"/>
      <c r="T244" s="119"/>
      <c r="U244" s="117"/>
      <c r="V244" s="118"/>
      <c r="W244" s="117">
        <v>2</v>
      </c>
      <c r="X244" s="119"/>
      <c r="Y244" s="117"/>
      <c r="Z244" s="119"/>
      <c r="AA244" s="117">
        <v>1</v>
      </c>
      <c r="AB244" s="118"/>
      <c r="AC244" s="117"/>
      <c r="AD244" s="119"/>
      <c r="AE244" s="117"/>
      <c r="AF244" s="119"/>
      <c r="AG244" s="117"/>
      <c r="AH244" s="118"/>
      <c r="AI244" s="117"/>
      <c r="AJ244" s="119"/>
      <c r="AK244" s="117"/>
      <c r="AL244" s="119"/>
      <c r="AM244" s="117"/>
      <c r="AN244" s="118"/>
      <c r="AO244" s="117"/>
      <c r="AP244" s="119"/>
      <c r="AQ244" s="403">
        <f t="shared" si="258"/>
        <v>2</v>
      </c>
      <c r="AR244" s="404">
        <f t="shared" si="259"/>
        <v>0</v>
      </c>
      <c r="AS244" s="405">
        <f t="shared" si="260"/>
        <v>0</v>
      </c>
      <c r="AT244" s="404">
        <f t="shared" si="261"/>
        <v>0</v>
      </c>
      <c r="AU244" s="405">
        <f t="shared" si="262"/>
        <v>1</v>
      </c>
      <c r="AV244" s="406">
        <f t="shared" si="263"/>
        <v>0</v>
      </c>
      <c r="AW244" s="747">
        <v>8.51</v>
      </c>
      <c r="AX244" s="746"/>
      <c r="BA244" s="535">
        <f t="shared" si="268"/>
        <v>8.5120074633281426</v>
      </c>
      <c r="BB244" s="559">
        <f t="shared" si="265"/>
        <v>0.23496220000000001</v>
      </c>
      <c r="BC244" s="536">
        <v>234962.2</v>
      </c>
    </row>
    <row r="245" spans="1:55" ht="17.25" customHeight="1">
      <c r="A245" s="172"/>
      <c r="B245" s="770"/>
      <c r="C245" s="790"/>
      <c r="D245" s="791"/>
      <c r="E245" s="120"/>
      <c r="F245" s="122"/>
      <c r="G245" s="120"/>
      <c r="H245" s="122"/>
      <c r="I245" s="120"/>
      <c r="J245" s="121"/>
      <c r="K245" s="120"/>
      <c r="L245" s="122"/>
      <c r="M245" s="120"/>
      <c r="N245" s="122"/>
      <c r="O245" s="120"/>
      <c r="P245" s="121"/>
      <c r="Q245" s="120"/>
      <c r="R245" s="122"/>
      <c r="S245" s="120"/>
      <c r="T245" s="122"/>
      <c r="U245" s="120"/>
      <c r="V245" s="121"/>
      <c r="W245" s="120"/>
      <c r="X245" s="122"/>
      <c r="Y245" s="120"/>
      <c r="Z245" s="122"/>
      <c r="AA245" s="120"/>
      <c r="AB245" s="121"/>
      <c r="AC245" s="120"/>
      <c r="AD245" s="122"/>
      <c r="AE245" s="120"/>
      <c r="AF245" s="122"/>
      <c r="AG245" s="120"/>
      <c r="AH245" s="121"/>
      <c r="AI245" s="120"/>
      <c r="AJ245" s="122"/>
      <c r="AK245" s="120"/>
      <c r="AL245" s="122"/>
      <c r="AM245" s="120"/>
      <c r="AN245" s="121"/>
      <c r="AO245" s="120"/>
      <c r="AP245" s="122"/>
      <c r="AQ245" s="396">
        <f t="shared" si="258"/>
        <v>0</v>
      </c>
      <c r="AR245" s="395">
        <f t="shared" si="259"/>
        <v>0</v>
      </c>
      <c r="AS245" s="393">
        <f t="shared" si="260"/>
        <v>0</v>
      </c>
      <c r="AT245" s="395">
        <f t="shared" si="261"/>
        <v>0</v>
      </c>
      <c r="AU245" s="393">
        <f t="shared" si="262"/>
        <v>0</v>
      </c>
      <c r="AV245" s="394">
        <f t="shared" si="263"/>
        <v>0</v>
      </c>
      <c r="AW245" s="747"/>
      <c r="AX245" s="746"/>
      <c r="BB245" s="559"/>
      <c r="BC245" s="536"/>
    </row>
    <row r="246" spans="1:55" ht="17.25" customHeight="1">
      <c r="A246" s="172"/>
      <c r="B246" s="769" t="s">
        <v>181</v>
      </c>
      <c r="C246" s="759" t="s">
        <v>141</v>
      </c>
      <c r="D246" s="760"/>
      <c r="E246" s="117"/>
      <c r="F246" s="119"/>
      <c r="G246" s="117"/>
      <c r="H246" s="119"/>
      <c r="I246" s="117"/>
      <c r="J246" s="118"/>
      <c r="K246" s="117"/>
      <c r="L246" s="119"/>
      <c r="M246" s="117"/>
      <c r="N246" s="119"/>
      <c r="O246" s="117"/>
      <c r="P246" s="118"/>
      <c r="Q246" s="117"/>
      <c r="R246" s="119"/>
      <c r="S246" s="117"/>
      <c r="T246" s="119"/>
      <c r="U246" s="117"/>
      <c r="V246" s="118"/>
      <c r="W246" s="117"/>
      <c r="X246" s="119"/>
      <c r="Y246" s="117"/>
      <c r="Z246" s="119"/>
      <c r="AA246" s="117"/>
      <c r="AB246" s="118"/>
      <c r="AC246" s="117"/>
      <c r="AD246" s="119"/>
      <c r="AE246" s="117"/>
      <c r="AF246" s="119"/>
      <c r="AG246" s="117"/>
      <c r="AH246" s="118"/>
      <c r="AI246" s="117"/>
      <c r="AJ246" s="119"/>
      <c r="AK246" s="117"/>
      <c r="AL246" s="119"/>
      <c r="AM246" s="117"/>
      <c r="AN246" s="118"/>
      <c r="AO246" s="117"/>
      <c r="AP246" s="119"/>
      <c r="AQ246" s="403">
        <f t="shared" si="258"/>
        <v>0</v>
      </c>
      <c r="AR246" s="404">
        <f t="shared" si="259"/>
        <v>0</v>
      </c>
      <c r="AS246" s="405">
        <f t="shared" si="260"/>
        <v>0</v>
      </c>
      <c r="AT246" s="404">
        <f t="shared" si="261"/>
        <v>0</v>
      </c>
      <c r="AU246" s="405">
        <f t="shared" si="262"/>
        <v>0</v>
      </c>
      <c r="AV246" s="406">
        <f t="shared" si="263"/>
        <v>0</v>
      </c>
      <c r="AW246" s="747"/>
      <c r="AX246" s="746"/>
      <c r="BA246" s="535">
        <f t="shared" ref="BA246" si="269">AQ246/BB246</f>
        <v>0</v>
      </c>
      <c r="BB246" s="559">
        <f t="shared" si="265"/>
        <v>0.76399280000000003</v>
      </c>
      <c r="BC246" s="536">
        <v>763992.8</v>
      </c>
    </row>
    <row r="247" spans="1:55" ht="17.25" customHeight="1">
      <c r="A247" s="172"/>
      <c r="B247" s="770"/>
      <c r="C247" s="790"/>
      <c r="D247" s="791"/>
      <c r="E247" s="120"/>
      <c r="F247" s="122"/>
      <c r="G247" s="120"/>
      <c r="H247" s="122"/>
      <c r="I247" s="120"/>
      <c r="J247" s="121"/>
      <c r="K247" s="120"/>
      <c r="L247" s="122"/>
      <c r="M247" s="120"/>
      <c r="N247" s="122"/>
      <c r="O247" s="120"/>
      <c r="P247" s="121"/>
      <c r="Q247" s="120"/>
      <c r="R247" s="122"/>
      <c r="S247" s="120"/>
      <c r="T247" s="122"/>
      <c r="U247" s="120"/>
      <c r="V247" s="121"/>
      <c r="W247" s="120"/>
      <c r="X247" s="122"/>
      <c r="Y247" s="120"/>
      <c r="Z247" s="122"/>
      <c r="AA247" s="120"/>
      <c r="AB247" s="121"/>
      <c r="AC247" s="120"/>
      <c r="AD247" s="122"/>
      <c r="AE247" s="120"/>
      <c r="AF247" s="122"/>
      <c r="AG247" s="120"/>
      <c r="AH247" s="121"/>
      <c r="AI247" s="120"/>
      <c r="AJ247" s="122"/>
      <c r="AK247" s="120"/>
      <c r="AL247" s="122"/>
      <c r="AM247" s="120"/>
      <c r="AN247" s="121"/>
      <c r="AO247" s="120"/>
      <c r="AP247" s="122"/>
      <c r="AQ247" s="396">
        <f t="shared" si="258"/>
        <v>0</v>
      </c>
      <c r="AR247" s="395">
        <f t="shared" si="259"/>
        <v>0</v>
      </c>
      <c r="AS247" s="393">
        <f t="shared" si="260"/>
        <v>0</v>
      </c>
      <c r="AT247" s="395">
        <f t="shared" si="261"/>
        <v>0</v>
      </c>
      <c r="AU247" s="393">
        <f t="shared" si="262"/>
        <v>0</v>
      </c>
      <c r="AV247" s="394">
        <f t="shared" si="263"/>
        <v>0</v>
      </c>
      <c r="AW247" s="747"/>
      <c r="AX247" s="746"/>
      <c r="BB247" s="559"/>
      <c r="BC247" s="536"/>
    </row>
    <row r="248" spans="1:55" ht="17.25" customHeight="1">
      <c r="A248" s="172"/>
      <c r="B248" s="769" t="s">
        <v>304</v>
      </c>
      <c r="C248" s="759" t="s">
        <v>142</v>
      </c>
      <c r="D248" s="760"/>
      <c r="E248" s="117"/>
      <c r="F248" s="119"/>
      <c r="G248" s="117"/>
      <c r="H248" s="119"/>
      <c r="I248" s="117"/>
      <c r="J248" s="118"/>
      <c r="K248" s="117"/>
      <c r="L248" s="119"/>
      <c r="M248" s="117"/>
      <c r="N248" s="119"/>
      <c r="O248" s="117"/>
      <c r="P248" s="118"/>
      <c r="Q248" s="117"/>
      <c r="R248" s="119"/>
      <c r="S248" s="117"/>
      <c r="T248" s="119"/>
      <c r="U248" s="117"/>
      <c r="V248" s="118"/>
      <c r="W248" s="117"/>
      <c r="X248" s="119"/>
      <c r="Y248" s="117"/>
      <c r="Z248" s="119"/>
      <c r="AA248" s="117"/>
      <c r="AB248" s="118"/>
      <c r="AC248" s="117"/>
      <c r="AD248" s="119">
        <v>3</v>
      </c>
      <c r="AE248" s="117"/>
      <c r="AF248" s="119"/>
      <c r="AG248" s="117"/>
      <c r="AH248" s="118"/>
      <c r="AI248" s="117"/>
      <c r="AJ248" s="119"/>
      <c r="AK248" s="117"/>
      <c r="AL248" s="119"/>
      <c r="AM248" s="117"/>
      <c r="AN248" s="118"/>
      <c r="AO248" s="117"/>
      <c r="AP248" s="119"/>
      <c r="AQ248" s="403">
        <f t="shared" si="258"/>
        <v>0</v>
      </c>
      <c r="AR248" s="404">
        <f t="shared" si="259"/>
        <v>3</v>
      </c>
      <c r="AS248" s="405">
        <f t="shared" si="260"/>
        <v>0</v>
      </c>
      <c r="AT248" s="404">
        <f t="shared" si="261"/>
        <v>0</v>
      </c>
      <c r="AU248" s="405">
        <f t="shared" si="262"/>
        <v>0</v>
      </c>
      <c r="AV248" s="406">
        <f t="shared" si="263"/>
        <v>0</v>
      </c>
      <c r="AW248" s="747"/>
      <c r="AX248" s="746">
        <v>25.06</v>
      </c>
      <c r="BA248" s="535">
        <f t="shared" ref="BA248" si="270">(AQ248-AR248)/BB248</f>
        <v>-0.5214977540656226</v>
      </c>
      <c r="BB248" s="559">
        <f t="shared" si="265"/>
        <v>5.7526614</v>
      </c>
      <c r="BC248" s="536">
        <v>5752661.4000000004</v>
      </c>
    </row>
    <row r="249" spans="1:55" ht="17.25" customHeight="1">
      <c r="A249" s="172"/>
      <c r="B249" s="770"/>
      <c r="C249" s="790"/>
      <c r="D249" s="791"/>
      <c r="E249" s="120"/>
      <c r="F249" s="122"/>
      <c r="G249" s="120"/>
      <c r="H249" s="122"/>
      <c r="I249" s="120"/>
      <c r="J249" s="121"/>
      <c r="K249" s="120"/>
      <c r="L249" s="122"/>
      <c r="M249" s="120"/>
      <c r="N249" s="122"/>
      <c r="O249" s="120"/>
      <c r="P249" s="121"/>
      <c r="Q249" s="120"/>
      <c r="R249" s="122"/>
      <c r="S249" s="120"/>
      <c r="T249" s="122"/>
      <c r="U249" s="120"/>
      <c r="V249" s="121"/>
      <c r="W249" s="120"/>
      <c r="X249" s="122"/>
      <c r="Y249" s="120"/>
      <c r="Z249" s="122"/>
      <c r="AA249" s="120"/>
      <c r="AB249" s="121"/>
      <c r="AC249" s="120"/>
      <c r="AD249" s="122"/>
      <c r="AE249" s="120"/>
      <c r="AF249" s="122"/>
      <c r="AG249" s="120"/>
      <c r="AH249" s="121"/>
      <c r="AI249" s="120"/>
      <c r="AJ249" s="122"/>
      <c r="AK249" s="120"/>
      <c r="AL249" s="122"/>
      <c r="AM249" s="120"/>
      <c r="AN249" s="121"/>
      <c r="AO249" s="120"/>
      <c r="AP249" s="107"/>
      <c r="AQ249" s="396">
        <f t="shared" si="258"/>
        <v>0</v>
      </c>
      <c r="AR249" s="395">
        <f t="shared" si="259"/>
        <v>0</v>
      </c>
      <c r="AS249" s="393">
        <f t="shared" si="260"/>
        <v>0</v>
      </c>
      <c r="AT249" s="395">
        <f t="shared" si="261"/>
        <v>0</v>
      </c>
      <c r="AU249" s="393">
        <f t="shared" si="262"/>
        <v>0</v>
      </c>
      <c r="AV249" s="394">
        <f t="shared" si="263"/>
        <v>0</v>
      </c>
      <c r="AW249" s="747"/>
      <c r="AX249" s="746"/>
      <c r="BA249" s="535">
        <f>AR248/BB249</f>
        <v>25.060981722190665</v>
      </c>
      <c r="BB249" s="559">
        <f t="shared" si="265"/>
        <v>0.11970799999999999</v>
      </c>
      <c r="BC249" s="536">
        <v>119708</v>
      </c>
    </row>
    <row r="250" spans="1:55" ht="17.25" customHeight="1">
      <c r="A250" s="172"/>
      <c r="B250" s="769" t="s">
        <v>181</v>
      </c>
      <c r="C250" s="759" t="s">
        <v>310</v>
      </c>
      <c r="D250" s="760"/>
      <c r="E250" s="126"/>
      <c r="F250" s="128"/>
      <c r="G250" s="126"/>
      <c r="H250" s="128"/>
      <c r="I250" s="126"/>
      <c r="J250" s="127"/>
      <c r="K250" s="126"/>
      <c r="L250" s="128"/>
      <c r="M250" s="126"/>
      <c r="N250" s="128"/>
      <c r="O250" s="126"/>
      <c r="P250" s="127"/>
      <c r="Q250" s="126"/>
      <c r="R250" s="128"/>
      <c r="S250" s="126"/>
      <c r="T250" s="128"/>
      <c r="U250" s="126"/>
      <c r="V250" s="127"/>
      <c r="W250" s="126"/>
      <c r="X250" s="128"/>
      <c r="Y250" s="126"/>
      <c r="Z250" s="128"/>
      <c r="AA250" s="126"/>
      <c r="AB250" s="127"/>
      <c r="AC250" s="126"/>
      <c r="AD250" s="128"/>
      <c r="AE250" s="126"/>
      <c r="AF250" s="128"/>
      <c r="AG250" s="126"/>
      <c r="AH250" s="127"/>
      <c r="AI250" s="126">
        <v>1</v>
      </c>
      <c r="AJ250" s="128"/>
      <c r="AK250" s="126"/>
      <c r="AL250" s="128"/>
      <c r="AM250" s="126">
        <v>1</v>
      </c>
      <c r="AN250" s="127"/>
      <c r="AO250" s="126"/>
      <c r="AP250" s="127"/>
      <c r="AQ250" s="403">
        <f t="shared" si="258"/>
        <v>1</v>
      </c>
      <c r="AR250" s="404">
        <f t="shared" si="259"/>
        <v>0</v>
      </c>
      <c r="AS250" s="405">
        <f t="shared" si="260"/>
        <v>0</v>
      </c>
      <c r="AT250" s="404">
        <f t="shared" si="261"/>
        <v>0</v>
      </c>
      <c r="AU250" s="405">
        <f t="shared" si="262"/>
        <v>1</v>
      </c>
      <c r="AV250" s="406">
        <f t="shared" si="263"/>
        <v>0</v>
      </c>
      <c r="AW250" s="747">
        <v>0.7</v>
      </c>
      <c r="AX250" s="746"/>
      <c r="BA250" s="535">
        <f t="shared" ref="BA250:BA258" si="271">AQ250/BB250</f>
        <v>0.70456106057294632</v>
      </c>
      <c r="BB250" s="559">
        <f t="shared" si="265"/>
        <v>1.4193233999999999</v>
      </c>
      <c r="BC250" s="536">
        <v>1419323.4</v>
      </c>
    </row>
    <row r="251" spans="1:55" ht="17.25" customHeight="1">
      <c r="A251" s="172"/>
      <c r="B251" s="770"/>
      <c r="C251" s="790"/>
      <c r="D251" s="791"/>
      <c r="E251" s="120"/>
      <c r="F251" s="109"/>
      <c r="G251" s="120"/>
      <c r="H251" s="122"/>
      <c r="I251" s="120"/>
      <c r="J251" s="121"/>
      <c r="K251" s="120"/>
      <c r="L251" s="122"/>
      <c r="M251" s="120"/>
      <c r="N251" s="109"/>
      <c r="O251" s="120"/>
      <c r="P251" s="121"/>
      <c r="Q251" s="120"/>
      <c r="R251" s="122"/>
      <c r="S251" s="120"/>
      <c r="T251" s="122"/>
      <c r="U251" s="120"/>
      <c r="V251" s="121"/>
      <c r="W251" s="120"/>
      <c r="X251" s="122"/>
      <c r="Y251" s="120"/>
      <c r="Z251" s="122"/>
      <c r="AA251" s="120"/>
      <c r="AB251" s="121"/>
      <c r="AC251" s="120"/>
      <c r="AD251" s="122"/>
      <c r="AE251" s="120"/>
      <c r="AF251" s="122"/>
      <c r="AG251" s="120"/>
      <c r="AH251" s="129"/>
      <c r="AI251" s="130"/>
      <c r="AJ251" s="109"/>
      <c r="AK251" s="108"/>
      <c r="AL251" s="109"/>
      <c r="AM251" s="108"/>
      <c r="AN251" s="107"/>
      <c r="AO251" s="120"/>
      <c r="AP251" s="121"/>
      <c r="AQ251" s="396">
        <f t="shared" si="258"/>
        <v>0</v>
      </c>
      <c r="AR251" s="395">
        <f t="shared" si="259"/>
        <v>0</v>
      </c>
      <c r="AS251" s="393">
        <f t="shared" si="260"/>
        <v>0</v>
      </c>
      <c r="AT251" s="395">
        <f t="shared" si="261"/>
        <v>0</v>
      </c>
      <c r="AU251" s="393">
        <f t="shared" si="262"/>
        <v>0</v>
      </c>
      <c r="AV251" s="394">
        <f t="shared" si="263"/>
        <v>0</v>
      </c>
      <c r="AW251" s="747"/>
      <c r="AX251" s="746"/>
      <c r="BB251" s="559"/>
      <c r="BC251" s="536"/>
    </row>
    <row r="252" spans="1:55" ht="17.25" customHeight="1">
      <c r="A252" s="172"/>
      <c r="B252" s="769" t="s">
        <v>181</v>
      </c>
      <c r="C252" s="759" t="s">
        <v>215</v>
      </c>
      <c r="D252" s="760"/>
      <c r="E252" s="126"/>
      <c r="F252" s="128"/>
      <c r="G252" s="126"/>
      <c r="H252" s="128"/>
      <c r="I252" s="126"/>
      <c r="J252" s="127"/>
      <c r="K252" s="126"/>
      <c r="L252" s="128"/>
      <c r="M252" s="126"/>
      <c r="N252" s="128"/>
      <c r="O252" s="126"/>
      <c r="P252" s="127"/>
      <c r="Q252" s="126"/>
      <c r="R252" s="128"/>
      <c r="S252" s="126"/>
      <c r="T252" s="128"/>
      <c r="U252" s="126"/>
      <c r="V252" s="127"/>
      <c r="W252" s="126"/>
      <c r="X252" s="128"/>
      <c r="Y252" s="126"/>
      <c r="Z252" s="128"/>
      <c r="AA252" s="126"/>
      <c r="AB252" s="127"/>
      <c r="AC252" s="126"/>
      <c r="AD252" s="128"/>
      <c r="AE252" s="126"/>
      <c r="AF252" s="128"/>
      <c r="AG252" s="126"/>
      <c r="AH252" s="131"/>
      <c r="AI252" s="132"/>
      <c r="AJ252" s="128"/>
      <c r="AK252" s="126"/>
      <c r="AL252" s="128"/>
      <c r="AM252" s="126"/>
      <c r="AN252" s="127"/>
      <c r="AO252" s="126"/>
      <c r="AP252" s="127"/>
      <c r="AQ252" s="403">
        <f t="shared" si="258"/>
        <v>0</v>
      </c>
      <c r="AR252" s="404">
        <f t="shared" si="259"/>
        <v>0</v>
      </c>
      <c r="AS252" s="405">
        <f t="shared" si="260"/>
        <v>0</v>
      </c>
      <c r="AT252" s="404">
        <f t="shared" si="261"/>
        <v>0</v>
      </c>
      <c r="AU252" s="405">
        <f t="shared" si="262"/>
        <v>0</v>
      </c>
      <c r="AV252" s="406">
        <f t="shared" si="263"/>
        <v>0</v>
      </c>
      <c r="AW252" s="747"/>
      <c r="AX252" s="746"/>
      <c r="BA252" s="535">
        <f t="shared" si="271"/>
        <v>0</v>
      </c>
      <c r="BB252" s="559">
        <f t="shared" si="265"/>
        <v>0.88952140000000002</v>
      </c>
      <c r="BC252" s="536">
        <v>889521.4</v>
      </c>
    </row>
    <row r="253" spans="1:55" ht="17.25" customHeight="1">
      <c r="A253" s="172"/>
      <c r="B253" s="770"/>
      <c r="C253" s="790"/>
      <c r="D253" s="791"/>
      <c r="E253" s="120"/>
      <c r="F253" s="122"/>
      <c r="G253" s="120"/>
      <c r="H253" s="122"/>
      <c r="I253" s="120"/>
      <c r="J253" s="121"/>
      <c r="K253" s="120"/>
      <c r="L253" s="109"/>
      <c r="M253" s="120"/>
      <c r="N253" s="122"/>
      <c r="O253" s="120"/>
      <c r="P253" s="121"/>
      <c r="Q253" s="120"/>
      <c r="R253" s="109"/>
      <c r="S253" s="120"/>
      <c r="T253" s="109"/>
      <c r="U253" s="120"/>
      <c r="V253" s="121"/>
      <c r="W253" s="120"/>
      <c r="X253" s="109"/>
      <c r="Y253" s="120"/>
      <c r="Z253" s="122"/>
      <c r="AA253" s="120"/>
      <c r="AB253" s="121"/>
      <c r="AC253" s="120"/>
      <c r="AD253" s="109"/>
      <c r="AE253" s="120"/>
      <c r="AF253" s="122"/>
      <c r="AG253" s="120"/>
      <c r="AH253" s="129"/>
      <c r="AI253" s="133"/>
      <c r="AJ253" s="109"/>
      <c r="AK253" s="120"/>
      <c r="AL253" s="122"/>
      <c r="AM253" s="120"/>
      <c r="AN253" s="121"/>
      <c r="AO253" s="120"/>
      <c r="AP253" s="121"/>
      <c r="AQ253" s="396">
        <f t="shared" si="258"/>
        <v>0</v>
      </c>
      <c r="AR253" s="395">
        <f t="shared" si="259"/>
        <v>0</v>
      </c>
      <c r="AS253" s="393">
        <f t="shared" si="260"/>
        <v>0</v>
      </c>
      <c r="AT253" s="395">
        <f t="shared" si="261"/>
        <v>0</v>
      </c>
      <c r="AU253" s="393">
        <f t="shared" si="262"/>
        <v>0</v>
      </c>
      <c r="AV253" s="394">
        <f t="shared" si="263"/>
        <v>0</v>
      </c>
      <c r="AW253" s="747"/>
      <c r="AX253" s="746"/>
      <c r="BB253" s="559"/>
      <c r="BC253" s="536"/>
    </row>
    <row r="254" spans="1:55" ht="17.25" customHeight="1">
      <c r="A254" s="172"/>
      <c r="B254" s="769" t="s">
        <v>181</v>
      </c>
      <c r="C254" s="759" t="s">
        <v>244</v>
      </c>
      <c r="D254" s="760"/>
      <c r="E254" s="126"/>
      <c r="F254" s="128"/>
      <c r="G254" s="126"/>
      <c r="H254" s="128"/>
      <c r="I254" s="126"/>
      <c r="J254" s="127"/>
      <c r="K254" s="126"/>
      <c r="L254" s="128"/>
      <c r="M254" s="126"/>
      <c r="N254" s="128"/>
      <c r="O254" s="126"/>
      <c r="P254" s="127"/>
      <c r="Q254" s="126"/>
      <c r="R254" s="128"/>
      <c r="S254" s="126"/>
      <c r="T254" s="128"/>
      <c r="U254" s="126"/>
      <c r="V254" s="131"/>
      <c r="W254" s="132"/>
      <c r="X254" s="128"/>
      <c r="Y254" s="126"/>
      <c r="Z254" s="128"/>
      <c r="AA254" s="126"/>
      <c r="AB254" s="127"/>
      <c r="AC254" s="126"/>
      <c r="AD254" s="128"/>
      <c r="AE254" s="126"/>
      <c r="AF254" s="128"/>
      <c r="AG254" s="126"/>
      <c r="AH254" s="131"/>
      <c r="AI254" s="132"/>
      <c r="AJ254" s="128"/>
      <c r="AK254" s="126"/>
      <c r="AL254" s="128"/>
      <c r="AM254" s="126"/>
      <c r="AN254" s="127"/>
      <c r="AO254" s="126"/>
      <c r="AP254" s="127"/>
      <c r="AQ254" s="403">
        <f t="shared" si="258"/>
        <v>0</v>
      </c>
      <c r="AR254" s="404">
        <f t="shared" si="259"/>
        <v>0</v>
      </c>
      <c r="AS254" s="405">
        <f t="shared" si="260"/>
        <v>0</v>
      </c>
      <c r="AT254" s="404">
        <f t="shared" si="261"/>
        <v>0</v>
      </c>
      <c r="AU254" s="405">
        <f t="shared" si="262"/>
        <v>0</v>
      </c>
      <c r="AV254" s="406">
        <f t="shared" si="263"/>
        <v>0</v>
      </c>
      <c r="AW254" s="747"/>
      <c r="AX254" s="746"/>
      <c r="BA254" s="535">
        <f t="shared" si="271"/>
        <v>0</v>
      </c>
      <c r="BB254" s="559">
        <f t="shared" si="265"/>
        <v>0.38900800000000002</v>
      </c>
      <c r="BC254" s="536">
        <v>389008</v>
      </c>
    </row>
    <row r="255" spans="1:55" ht="17.25" customHeight="1">
      <c r="A255" s="172"/>
      <c r="B255" s="770"/>
      <c r="C255" s="790"/>
      <c r="D255" s="791"/>
      <c r="E255" s="120"/>
      <c r="F255" s="122"/>
      <c r="G255" s="120"/>
      <c r="H255" s="122"/>
      <c r="I255" s="120"/>
      <c r="J255" s="129"/>
      <c r="K255" s="130"/>
      <c r="L255" s="109"/>
      <c r="M255" s="108"/>
      <c r="N255" s="109"/>
      <c r="O255" s="108"/>
      <c r="P255" s="107"/>
      <c r="Q255" s="120"/>
      <c r="R255" s="122"/>
      <c r="S255" s="120"/>
      <c r="T255" s="122"/>
      <c r="U255" s="120"/>
      <c r="V255" s="129"/>
      <c r="W255" s="133"/>
      <c r="X255" s="122"/>
      <c r="Y255" s="120"/>
      <c r="Z255" s="122"/>
      <c r="AA255" s="120"/>
      <c r="AB255" s="121"/>
      <c r="AC255" s="120"/>
      <c r="AD255" s="122"/>
      <c r="AE255" s="120"/>
      <c r="AF255" s="122"/>
      <c r="AG255" s="120"/>
      <c r="AH255" s="129"/>
      <c r="AI255" s="133"/>
      <c r="AJ255" s="122"/>
      <c r="AK255" s="120"/>
      <c r="AL255" s="122"/>
      <c r="AM255" s="120"/>
      <c r="AN255" s="121"/>
      <c r="AO255" s="120"/>
      <c r="AP255" s="121"/>
      <c r="AQ255" s="396">
        <f t="shared" si="258"/>
        <v>0</v>
      </c>
      <c r="AR255" s="395">
        <f t="shared" si="259"/>
        <v>0</v>
      </c>
      <c r="AS255" s="393">
        <f t="shared" si="260"/>
        <v>0</v>
      </c>
      <c r="AT255" s="395">
        <f t="shared" si="261"/>
        <v>0</v>
      </c>
      <c r="AU255" s="393">
        <f t="shared" si="262"/>
        <v>0</v>
      </c>
      <c r="AV255" s="394">
        <f t="shared" si="263"/>
        <v>0</v>
      </c>
      <c r="AW255" s="747"/>
      <c r="AX255" s="746"/>
      <c r="BB255" s="559"/>
      <c r="BC255" s="536"/>
    </row>
    <row r="256" spans="1:55" ht="17.25" customHeight="1">
      <c r="A256" s="172"/>
      <c r="B256" s="769" t="s">
        <v>181</v>
      </c>
      <c r="C256" s="759" t="s">
        <v>245</v>
      </c>
      <c r="D256" s="760"/>
      <c r="E256" s="126"/>
      <c r="F256" s="128"/>
      <c r="G256" s="126"/>
      <c r="H256" s="128"/>
      <c r="I256" s="126"/>
      <c r="J256" s="131"/>
      <c r="K256" s="132"/>
      <c r="L256" s="128"/>
      <c r="M256" s="126"/>
      <c r="N256" s="128"/>
      <c r="O256" s="126"/>
      <c r="P256" s="127"/>
      <c r="Q256" s="126"/>
      <c r="R256" s="128"/>
      <c r="S256" s="126"/>
      <c r="T256" s="128"/>
      <c r="U256" s="126"/>
      <c r="V256" s="131"/>
      <c r="W256" s="132">
        <v>1</v>
      </c>
      <c r="X256" s="128"/>
      <c r="Y256" s="126">
        <v>1</v>
      </c>
      <c r="Z256" s="128"/>
      <c r="AA256" s="126"/>
      <c r="AB256" s="127"/>
      <c r="AC256" s="126"/>
      <c r="AD256" s="128"/>
      <c r="AE256" s="126"/>
      <c r="AF256" s="128"/>
      <c r="AG256" s="126"/>
      <c r="AH256" s="131"/>
      <c r="AI256" s="132"/>
      <c r="AJ256" s="128"/>
      <c r="AK256" s="126"/>
      <c r="AL256" s="128"/>
      <c r="AM256" s="126"/>
      <c r="AN256" s="127"/>
      <c r="AO256" s="126"/>
      <c r="AP256" s="127"/>
      <c r="AQ256" s="403">
        <f t="shared" si="258"/>
        <v>1</v>
      </c>
      <c r="AR256" s="404">
        <f t="shared" si="259"/>
        <v>0</v>
      </c>
      <c r="AS256" s="405">
        <f t="shared" si="260"/>
        <v>1</v>
      </c>
      <c r="AT256" s="404">
        <f t="shared" si="261"/>
        <v>0</v>
      </c>
      <c r="AU256" s="405">
        <f t="shared" si="262"/>
        <v>0</v>
      </c>
      <c r="AV256" s="406">
        <f t="shared" si="263"/>
        <v>0</v>
      </c>
      <c r="AW256" s="747">
        <v>0.75</v>
      </c>
      <c r="AX256" s="746"/>
      <c r="BA256" s="535">
        <f t="shared" si="271"/>
        <v>0.75190016450071795</v>
      </c>
      <c r="BB256" s="559">
        <f t="shared" si="265"/>
        <v>1.3299638</v>
      </c>
      <c r="BC256" s="536">
        <v>1329963.8</v>
      </c>
    </row>
    <row r="257" spans="1:55" ht="17.25" customHeight="1">
      <c r="A257" s="172"/>
      <c r="B257" s="770"/>
      <c r="C257" s="790"/>
      <c r="D257" s="791"/>
      <c r="E257" s="136"/>
      <c r="F257" s="137"/>
      <c r="G257" s="134"/>
      <c r="H257" s="137"/>
      <c r="I257" s="134"/>
      <c r="J257" s="135"/>
      <c r="K257" s="136"/>
      <c r="L257" s="137"/>
      <c r="M257" s="134"/>
      <c r="N257" s="137"/>
      <c r="O257" s="134"/>
      <c r="P257" s="138"/>
      <c r="Q257" s="134"/>
      <c r="R257" s="137"/>
      <c r="S257" s="134"/>
      <c r="T257" s="137"/>
      <c r="U257" s="134"/>
      <c r="V257" s="135"/>
      <c r="W257" s="136"/>
      <c r="X257" s="137"/>
      <c r="Y257" s="134"/>
      <c r="Z257" s="137"/>
      <c r="AA257" s="134"/>
      <c r="AB257" s="138"/>
      <c r="AC257" s="134"/>
      <c r="AD257" s="137"/>
      <c r="AE257" s="134"/>
      <c r="AF257" s="137"/>
      <c r="AG257" s="134"/>
      <c r="AH257" s="135"/>
      <c r="AI257" s="136"/>
      <c r="AJ257" s="137"/>
      <c r="AK257" s="134"/>
      <c r="AL257" s="137"/>
      <c r="AM257" s="134"/>
      <c r="AN257" s="138"/>
      <c r="AO257" s="134"/>
      <c r="AP257" s="138"/>
      <c r="AQ257" s="396">
        <f t="shared" si="258"/>
        <v>0</v>
      </c>
      <c r="AR257" s="395">
        <f t="shared" si="259"/>
        <v>0</v>
      </c>
      <c r="AS257" s="393">
        <f t="shared" si="260"/>
        <v>0</v>
      </c>
      <c r="AT257" s="395">
        <f t="shared" si="261"/>
        <v>0</v>
      </c>
      <c r="AU257" s="393">
        <f t="shared" si="262"/>
        <v>0</v>
      </c>
      <c r="AV257" s="394">
        <f t="shared" si="263"/>
        <v>0</v>
      </c>
      <c r="AW257" s="747"/>
      <c r="AX257" s="746"/>
      <c r="BB257" s="559"/>
      <c r="BC257" s="536"/>
    </row>
    <row r="258" spans="1:55" ht="17.25" customHeight="1">
      <c r="A258" s="172"/>
      <c r="B258" s="832" t="s">
        <v>181</v>
      </c>
      <c r="C258" s="811" t="s">
        <v>331</v>
      </c>
      <c r="D258" s="812"/>
      <c r="E258" s="126"/>
      <c r="F258" s="128"/>
      <c r="G258" s="126"/>
      <c r="H258" s="128"/>
      <c r="I258" s="126"/>
      <c r="J258" s="131"/>
      <c r="K258" s="132"/>
      <c r="L258" s="128"/>
      <c r="M258" s="126"/>
      <c r="N258" s="128"/>
      <c r="O258" s="126"/>
      <c r="P258" s="127"/>
      <c r="Q258" s="126"/>
      <c r="R258" s="128"/>
      <c r="S258" s="126"/>
      <c r="T258" s="128"/>
      <c r="U258" s="126"/>
      <c r="V258" s="131"/>
      <c r="W258" s="132"/>
      <c r="X258" s="128"/>
      <c r="Y258" s="126"/>
      <c r="Z258" s="128"/>
      <c r="AA258" s="126"/>
      <c r="AB258" s="127"/>
      <c r="AC258" s="126"/>
      <c r="AD258" s="128"/>
      <c r="AE258" s="126"/>
      <c r="AF258" s="128"/>
      <c r="AG258" s="126"/>
      <c r="AH258" s="131"/>
      <c r="AI258" s="132"/>
      <c r="AJ258" s="128"/>
      <c r="AK258" s="126"/>
      <c r="AL258" s="128"/>
      <c r="AM258" s="126"/>
      <c r="AN258" s="127"/>
      <c r="AO258" s="126"/>
      <c r="AP258" s="127"/>
      <c r="AQ258" s="403">
        <f t="shared" si="258"/>
        <v>0</v>
      </c>
      <c r="AR258" s="404">
        <f t="shared" si="259"/>
        <v>0</v>
      </c>
      <c r="AS258" s="405">
        <f t="shared" si="260"/>
        <v>0</v>
      </c>
      <c r="AT258" s="404">
        <f t="shared" si="261"/>
        <v>0</v>
      </c>
      <c r="AU258" s="405">
        <f t="shared" si="262"/>
        <v>0</v>
      </c>
      <c r="AV258" s="406">
        <f t="shared" si="263"/>
        <v>0</v>
      </c>
      <c r="AW258" s="747"/>
      <c r="AX258" s="746"/>
      <c r="BA258" s="535">
        <f t="shared" si="271"/>
        <v>0</v>
      </c>
      <c r="BB258" s="559">
        <f t="shared" si="265"/>
        <v>0.24220739999999999</v>
      </c>
      <c r="BC258" s="536">
        <v>242207.4</v>
      </c>
    </row>
    <row r="259" spans="1:55" ht="17.25" customHeight="1">
      <c r="A259" s="172"/>
      <c r="B259" s="848"/>
      <c r="C259" s="813"/>
      <c r="D259" s="814"/>
      <c r="E259" s="136"/>
      <c r="F259" s="137"/>
      <c r="G259" s="134"/>
      <c r="H259" s="137"/>
      <c r="I259" s="134"/>
      <c r="J259" s="135"/>
      <c r="K259" s="136"/>
      <c r="L259" s="137"/>
      <c r="M259" s="134"/>
      <c r="N259" s="137"/>
      <c r="O259" s="134"/>
      <c r="P259" s="138"/>
      <c r="Q259" s="134"/>
      <c r="R259" s="137"/>
      <c r="S259" s="134"/>
      <c r="T259" s="137"/>
      <c r="U259" s="134"/>
      <c r="V259" s="135"/>
      <c r="W259" s="136"/>
      <c r="X259" s="137"/>
      <c r="Y259" s="134"/>
      <c r="Z259" s="137"/>
      <c r="AA259" s="134"/>
      <c r="AB259" s="138"/>
      <c r="AC259" s="134"/>
      <c r="AD259" s="137"/>
      <c r="AE259" s="134"/>
      <c r="AF259" s="137"/>
      <c r="AG259" s="134"/>
      <c r="AH259" s="135"/>
      <c r="AI259" s="136"/>
      <c r="AJ259" s="137"/>
      <c r="AK259" s="134"/>
      <c r="AL259" s="137"/>
      <c r="AM259" s="134"/>
      <c r="AN259" s="138"/>
      <c r="AO259" s="134"/>
      <c r="AP259" s="138"/>
      <c r="AQ259" s="396">
        <f t="shared" si="258"/>
        <v>0</v>
      </c>
      <c r="AR259" s="395">
        <f t="shared" si="259"/>
        <v>0</v>
      </c>
      <c r="AS259" s="393">
        <f t="shared" si="260"/>
        <v>0</v>
      </c>
      <c r="AT259" s="395">
        <f t="shared" si="261"/>
        <v>0</v>
      </c>
      <c r="AU259" s="393">
        <f t="shared" si="262"/>
        <v>0</v>
      </c>
      <c r="AV259" s="394">
        <f t="shared" si="263"/>
        <v>0</v>
      </c>
      <c r="AW259" s="747"/>
      <c r="AX259" s="746"/>
      <c r="BB259" s="559"/>
      <c r="BC259" s="536"/>
    </row>
    <row r="260" spans="1:55" ht="17.25" customHeight="1">
      <c r="A260" s="172"/>
      <c r="B260" s="769" t="s">
        <v>311</v>
      </c>
      <c r="C260" s="759" t="s">
        <v>252</v>
      </c>
      <c r="D260" s="760"/>
      <c r="E260" s="203"/>
      <c r="F260" s="204"/>
      <c r="G260" s="205"/>
      <c r="H260" s="204"/>
      <c r="I260" s="205"/>
      <c r="J260" s="206"/>
      <c r="K260" s="203"/>
      <c r="L260" s="204"/>
      <c r="M260" s="205"/>
      <c r="N260" s="204"/>
      <c r="O260" s="205"/>
      <c r="P260" s="207"/>
      <c r="Q260" s="205"/>
      <c r="R260" s="204"/>
      <c r="S260" s="205"/>
      <c r="T260" s="204"/>
      <c r="U260" s="205"/>
      <c r="V260" s="206"/>
      <c r="W260" s="203"/>
      <c r="X260" s="204"/>
      <c r="Y260" s="205"/>
      <c r="Z260" s="204"/>
      <c r="AA260" s="205"/>
      <c r="AB260" s="207"/>
      <c r="AC260" s="205"/>
      <c r="AD260" s="204"/>
      <c r="AE260" s="205"/>
      <c r="AF260" s="204"/>
      <c r="AG260" s="205"/>
      <c r="AH260" s="206"/>
      <c r="AI260" s="203"/>
      <c r="AJ260" s="204"/>
      <c r="AK260" s="205"/>
      <c r="AL260" s="204"/>
      <c r="AM260" s="205"/>
      <c r="AN260" s="207"/>
      <c r="AO260" s="205"/>
      <c r="AP260" s="207"/>
      <c r="AQ260" s="403">
        <f t="shared" ref="AQ260:AQ261" si="272">E260+K260+Q260+W260+AC260+AI260+AO260</f>
        <v>0</v>
      </c>
      <c r="AR260" s="404">
        <f t="shared" ref="AR260:AR261" si="273">F260+L260+R260+X260+AD260+AJ260+AP260</f>
        <v>0</v>
      </c>
      <c r="AS260" s="405">
        <f t="shared" ref="AS260:AS261" si="274">G260+M260+S260+Y260+AE260+AK260</f>
        <v>0</v>
      </c>
      <c r="AT260" s="404">
        <f t="shared" ref="AT260:AT261" si="275">H260+N260+T260+Z260+AF260+AL260</f>
        <v>0</v>
      </c>
      <c r="AU260" s="405">
        <f t="shared" ref="AU260:AU261" si="276">I260+O260+U260+AA260+AG260+AM260</f>
        <v>0</v>
      </c>
      <c r="AV260" s="406">
        <f t="shared" ref="AV260:AV261" si="277">J260+P260+V260+AB260+AH260+AN260</f>
        <v>0</v>
      </c>
      <c r="AW260" s="754"/>
      <c r="AX260" s="746"/>
      <c r="BA260" s="535">
        <f t="shared" ref="BA260" si="278">AQ260/BB260</f>
        <v>0</v>
      </c>
      <c r="BB260" s="559">
        <f t="shared" si="265"/>
        <v>0.86750080000000007</v>
      </c>
      <c r="BC260" s="536">
        <v>867500.8</v>
      </c>
    </row>
    <row r="261" spans="1:55" ht="17.25" customHeight="1">
      <c r="A261" s="172"/>
      <c r="B261" s="859"/>
      <c r="C261" s="858"/>
      <c r="D261" s="808"/>
      <c r="E261" s="549"/>
      <c r="F261" s="550"/>
      <c r="G261" s="551"/>
      <c r="H261" s="550"/>
      <c r="I261" s="551"/>
      <c r="J261" s="552"/>
      <c r="K261" s="549"/>
      <c r="L261" s="550"/>
      <c r="M261" s="551"/>
      <c r="N261" s="550"/>
      <c r="O261" s="551"/>
      <c r="P261" s="553"/>
      <c r="Q261" s="551"/>
      <c r="R261" s="550"/>
      <c r="S261" s="551"/>
      <c r="T261" s="550"/>
      <c r="U261" s="551"/>
      <c r="V261" s="552"/>
      <c r="W261" s="549"/>
      <c r="X261" s="550"/>
      <c r="Y261" s="551"/>
      <c r="Z261" s="550"/>
      <c r="AA261" s="551"/>
      <c r="AB261" s="553"/>
      <c r="AC261" s="551"/>
      <c r="AD261" s="550"/>
      <c r="AE261" s="551"/>
      <c r="AF261" s="550"/>
      <c r="AG261" s="551"/>
      <c r="AH261" s="552"/>
      <c r="AI261" s="549"/>
      <c r="AJ261" s="550"/>
      <c r="AK261" s="551"/>
      <c r="AL261" s="550"/>
      <c r="AM261" s="551"/>
      <c r="AN261" s="553"/>
      <c r="AO261" s="551"/>
      <c r="AP261" s="553"/>
      <c r="AQ261" s="411">
        <f t="shared" si="272"/>
        <v>0</v>
      </c>
      <c r="AR261" s="412">
        <f t="shared" si="273"/>
        <v>0</v>
      </c>
      <c r="AS261" s="413">
        <f t="shared" si="274"/>
        <v>0</v>
      </c>
      <c r="AT261" s="412">
        <f t="shared" si="275"/>
        <v>0</v>
      </c>
      <c r="AU261" s="413">
        <f t="shared" si="276"/>
        <v>0</v>
      </c>
      <c r="AV261" s="414">
        <f t="shared" si="277"/>
        <v>0</v>
      </c>
      <c r="AW261" s="764"/>
      <c r="AX261" s="771"/>
      <c r="BB261" s="559"/>
      <c r="BC261" s="536"/>
    </row>
    <row r="262" spans="1:55" ht="17.25" customHeight="1">
      <c r="A262" s="172"/>
      <c r="B262" s="757" t="s">
        <v>181</v>
      </c>
      <c r="C262" s="759" t="s">
        <v>356</v>
      </c>
      <c r="D262" s="760"/>
      <c r="E262" s="203"/>
      <c r="F262" s="204"/>
      <c r="G262" s="205"/>
      <c r="H262" s="204"/>
      <c r="I262" s="205"/>
      <c r="J262" s="206"/>
      <c r="K262" s="203"/>
      <c r="L262" s="204"/>
      <c r="M262" s="205"/>
      <c r="N262" s="204"/>
      <c r="O262" s="205"/>
      <c r="P262" s="207"/>
      <c r="Q262" s="205"/>
      <c r="R262" s="204"/>
      <c r="S262" s="205"/>
      <c r="T262" s="204"/>
      <c r="U262" s="205"/>
      <c r="V262" s="206"/>
      <c r="W262" s="203"/>
      <c r="X262" s="204"/>
      <c r="Y262" s="205"/>
      <c r="Z262" s="204"/>
      <c r="AA262" s="205"/>
      <c r="AB262" s="207"/>
      <c r="AC262" s="205"/>
      <c r="AD262" s="204"/>
      <c r="AE262" s="205"/>
      <c r="AF262" s="204"/>
      <c r="AG262" s="205"/>
      <c r="AH262" s="206"/>
      <c r="AI262" s="203"/>
      <c r="AJ262" s="204"/>
      <c r="AK262" s="205"/>
      <c r="AL262" s="204"/>
      <c r="AM262" s="205"/>
      <c r="AN262" s="207"/>
      <c r="AO262" s="205"/>
      <c r="AP262" s="207"/>
      <c r="AQ262" s="403">
        <f t="shared" ref="AQ262:AQ263" si="279">E262+K262+Q262+W262+AC262+AI262+AO262</f>
        <v>0</v>
      </c>
      <c r="AR262" s="404">
        <f t="shared" ref="AR262:AR263" si="280">F262+L262+R262+X262+AD262+AJ262+AP262</f>
        <v>0</v>
      </c>
      <c r="AS262" s="405">
        <f t="shared" ref="AS262:AS263" si="281">G262+M262+S262+Y262+AE262+AK262</f>
        <v>0</v>
      </c>
      <c r="AT262" s="404">
        <f t="shared" ref="AT262:AT263" si="282">H262+N262+T262+Z262+AF262+AL262</f>
        <v>0</v>
      </c>
      <c r="AU262" s="405">
        <f t="shared" ref="AU262:AU263" si="283">I262+O262+U262+AA262+AG262+AM262</f>
        <v>0</v>
      </c>
      <c r="AV262" s="406">
        <f t="shared" ref="AV262:AV263" si="284">J262+P262+V262+AB262+AH262+AN262</f>
        <v>0</v>
      </c>
      <c r="AW262" s="754"/>
      <c r="AX262" s="746"/>
      <c r="BA262" s="535">
        <f t="shared" ref="BA262" si="285">AQ262/BB262</f>
        <v>0</v>
      </c>
      <c r="BB262" s="559">
        <f t="shared" ref="BB262" si="286">BC262/10^6</f>
        <v>8.1567000000000001E-2</v>
      </c>
      <c r="BC262" s="536">
        <v>81567</v>
      </c>
    </row>
    <row r="263" spans="1:55" ht="17.25" customHeight="1" thickBot="1">
      <c r="A263" s="172"/>
      <c r="B263" s="758"/>
      <c r="C263" s="761"/>
      <c r="D263" s="762"/>
      <c r="E263" s="554"/>
      <c r="F263" s="555"/>
      <c r="G263" s="556"/>
      <c r="H263" s="555"/>
      <c r="I263" s="556"/>
      <c r="J263" s="557"/>
      <c r="K263" s="554"/>
      <c r="L263" s="555"/>
      <c r="M263" s="556"/>
      <c r="N263" s="555"/>
      <c r="O263" s="556"/>
      <c r="P263" s="558"/>
      <c r="Q263" s="556"/>
      <c r="R263" s="555"/>
      <c r="S263" s="556"/>
      <c r="T263" s="555"/>
      <c r="U263" s="556"/>
      <c r="V263" s="557"/>
      <c r="W263" s="554"/>
      <c r="X263" s="555"/>
      <c r="Y263" s="556"/>
      <c r="Z263" s="555"/>
      <c r="AA263" s="556"/>
      <c r="AB263" s="558"/>
      <c r="AC263" s="556"/>
      <c r="AD263" s="555"/>
      <c r="AE263" s="556"/>
      <c r="AF263" s="555"/>
      <c r="AG263" s="556"/>
      <c r="AH263" s="557"/>
      <c r="AI263" s="554"/>
      <c r="AJ263" s="555"/>
      <c r="AK263" s="556"/>
      <c r="AL263" s="555"/>
      <c r="AM263" s="556"/>
      <c r="AN263" s="558"/>
      <c r="AO263" s="556"/>
      <c r="AP263" s="558"/>
      <c r="AQ263" s="398">
        <f t="shared" si="279"/>
        <v>0</v>
      </c>
      <c r="AR263" s="399">
        <f t="shared" si="280"/>
        <v>0</v>
      </c>
      <c r="AS263" s="317">
        <f t="shared" si="281"/>
        <v>0</v>
      </c>
      <c r="AT263" s="399">
        <f t="shared" si="282"/>
        <v>0</v>
      </c>
      <c r="AU263" s="317">
        <f t="shared" si="283"/>
        <v>0</v>
      </c>
      <c r="AV263" s="548">
        <f t="shared" si="284"/>
        <v>0</v>
      </c>
      <c r="AW263" s="755"/>
      <c r="AX263" s="756"/>
      <c r="BB263" s="559"/>
      <c r="BC263" s="536"/>
    </row>
    <row r="264" spans="1:55" ht="17.25" customHeight="1" thickTop="1">
      <c r="A264" s="172"/>
      <c r="B264" s="803" t="s">
        <v>176</v>
      </c>
      <c r="C264" s="804"/>
      <c r="D264" s="805"/>
      <c r="E264" s="312">
        <f>E202+E204+E206+E208+E210+E212+E214+E216+E218+E220+E222+E224+E226+E228+E230+E232+E234+E236+E238+E240+E242+E244+E246+E248+E250+E252+E254+E256+E258+E260</f>
        <v>0</v>
      </c>
      <c r="F264" s="261">
        <f>F202+F204+F206+F208+F210+F212+F214+F216+F218+F220+F222+F224+F226+F228+F230+F232+F234+F236+F238+F240+F242+F244+F246+F248+F250+F252+F254+F256+F258+F260</f>
        <v>0</v>
      </c>
      <c r="G264" s="318">
        <f t="shared" ref="G264:L264" si="287">G202+G204+G206+G208+G210+G212+G214+G216+G218+G220+G222+G224+G226+G228+G230+G232+G234+G236+G238+G240+G242+G244+G246+G248+G250+G252+G254+G256+G258+G260</f>
        <v>0</v>
      </c>
      <c r="H264" s="96">
        <f t="shared" si="287"/>
        <v>0</v>
      </c>
      <c r="I264" s="251">
        <f t="shared" si="287"/>
        <v>0</v>
      </c>
      <c r="J264" s="261">
        <f t="shared" si="287"/>
        <v>0</v>
      </c>
      <c r="K264" s="312">
        <f t="shared" si="287"/>
        <v>0</v>
      </c>
      <c r="L264" s="261">
        <f t="shared" si="287"/>
        <v>0</v>
      </c>
      <c r="M264" s="318">
        <f t="shared" ref="M264:AV264" si="288">M202+M204+M206+M208+M210+M212+M214+M216+M218+M220+M222+M224+M226+M228+M230+M232+M234+M236+M238+M240+M242+M244+M246+M248+M250+M252+M254+M256+M258+M260</f>
        <v>0</v>
      </c>
      <c r="N264" s="96">
        <f t="shared" si="288"/>
        <v>0</v>
      </c>
      <c r="O264" s="251">
        <f t="shared" si="288"/>
        <v>0</v>
      </c>
      <c r="P264" s="261">
        <f t="shared" si="288"/>
        <v>0</v>
      </c>
      <c r="Q264" s="312">
        <f t="shared" si="288"/>
        <v>0</v>
      </c>
      <c r="R264" s="261">
        <f t="shared" si="288"/>
        <v>0</v>
      </c>
      <c r="S264" s="318">
        <f t="shared" si="288"/>
        <v>0</v>
      </c>
      <c r="T264" s="96">
        <f t="shared" si="288"/>
        <v>0</v>
      </c>
      <c r="U264" s="251">
        <f t="shared" si="288"/>
        <v>0</v>
      </c>
      <c r="V264" s="261">
        <f t="shared" si="288"/>
        <v>0</v>
      </c>
      <c r="W264" s="312">
        <f t="shared" si="288"/>
        <v>26</v>
      </c>
      <c r="X264" s="261">
        <f t="shared" si="288"/>
        <v>0</v>
      </c>
      <c r="Y264" s="318">
        <f t="shared" si="288"/>
        <v>8</v>
      </c>
      <c r="Z264" s="96">
        <f t="shared" si="288"/>
        <v>0</v>
      </c>
      <c r="AA264" s="251">
        <f t="shared" si="288"/>
        <v>8</v>
      </c>
      <c r="AB264" s="261">
        <f t="shared" si="288"/>
        <v>0</v>
      </c>
      <c r="AC264" s="312">
        <f t="shared" si="288"/>
        <v>0</v>
      </c>
      <c r="AD264" s="261">
        <f t="shared" si="288"/>
        <v>6</v>
      </c>
      <c r="AE264" s="318">
        <f t="shared" si="288"/>
        <v>0</v>
      </c>
      <c r="AF264" s="96">
        <f t="shared" si="288"/>
        <v>0</v>
      </c>
      <c r="AG264" s="251">
        <f t="shared" si="288"/>
        <v>0</v>
      </c>
      <c r="AH264" s="261">
        <f t="shared" si="288"/>
        <v>0</v>
      </c>
      <c r="AI264" s="312">
        <f t="shared" si="288"/>
        <v>23</v>
      </c>
      <c r="AJ264" s="261">
        <f t="shared" si="288"/>
        <v>0</v>
      </c>
      <c r="AK264" s="318">
        <f t="shared" si="288"/>
        <v>9</v>
      </c>
      <c r="AL264" s="96">
        <f t="shared" si="288"/>
        <v>0</v>
      </c>
      <c r="AM264" s="251">
        <f t="shared" si="288"/>
        <v>15</v>
      </c>
      <c r="AN264" s="261">
        <f t="shared" si="288"/>
        <v>0</v>
      </c>
      <c r="AO264" s="312">
        <f t="shared" si="288"/>
        <v>2</v>
      </c>
      <c r="AP264" s="261">
        <f t="shared" si="288"/>
        <v>0</v>
      </c>
      <c r="AQ264" s="312">
        <f t="shared" si="288"/>
        <v>51</v>
      </c>
      <c r="AR264" s="96">
        <f t="shared" si="288"/>
        <v>6</v>
      </c>
      <c r="AS264" s="251">
        <f t="shared" si="288"/>
        <v>17</v>
      </c>
      <c r="AT264" s="96">
        <f t="shared" si="288"/>
        <v>0</v>
      </c>
      <c r="AU264" s="251">
        <f t="shared" si="288"/>
        <v>23</v>
      </c>
      <c r="AV264" s="261">
        <f t="shared" si="288"/>
        <v>0</v>
      </c>
      <c r="AW264" s="763">
        <v>0.47</v>
      </c>
      <c r="AX264" s="774">
        <v>10.4</v>
      </c>
      <c r="BA264" s="535">
        <f t="shared" ref="BA264" si="289">(AQ264-AR264)/BB264</f>
        <v>0.4154517039319105</v>
      </c>
      <c r="BB264" s="559">
        <f>BC264/10^6</f>
        <v>108.31583930000001</v>
      </c>
      <c r="BC264" s="536">
        <f>BC202+BC204+BC206+BC208+BC210+BC212+BC214+BC216+BC218+BC220+BC222+BC224+BC226+BC228+BC230+BC232+BC234+BC236+BC238+BC240+BC242+BC244+BC246+BC248+BC250+BC252+BC254+BC256+BC258+BC260+BC262</f>
        <v>108315839.30000001</v>
      </c>
    </row>
    <row r="265" spans="1:55" ht="17.25" customHeight="1" thickBot="1">
      <c r="A265" s="172"/>
      <c r="B265" s="795"/>
      <c r="C265" s="796"/>
      <c r="D265" s="797"/>
      <c r="E265" s="529">
        <f>E203+E205+E207+E209+E211+E213+E215+E217+E219+E221+E223+E225+E227+E229+E231+E233+E235+E237+E239+E241+E243+E245+E247+E249+E251+E253+E255+E257+E259+E261</f>
        <v>0</v>
      </c>
      <c r="F265" s="530">
        <f>F203+F205+F207+F209+F211+F213+F215+F217+F219+F221+F223+F225+F227+F229+F231+F233+F235+F237+F239+F241+F243+F245+F247+F249+F251+F253+F255+F257+F259+F261</f>
        <v>0</v>
      </c>
      <c r="G265" s="616">
        <f t="shared" ref="G265:L265" si="290">G203+G205+G207+G209+G211+G213+G215+G217+G219+G221+G223+G225+G227+G229+G231+G233+G235+G237+G239+G241+G243+G245+G247+G249+G251+G253+G255+G257+G259+G261</f>
        <v>0</v>
      </c>
      <c r="H265" s="531">
        <f t="shared" si="290"/>
        <v>0</v>
      </c>
      <c r="I265" s="532">
        <f t="shared" si="290"/>
        <v>0</v>
      </c>
      <c r="J265" s="530">
        <f t="shared" si="290"/>
        <v>0</v>
      </c>
      <c r="K265" s="529">
        <f t="shared" si="290"/>
        <v>0</v>
      </c>
      <c r="L265" s="530">
        <f t="shared" si="290"/>
        <v>0</v>
      </c>
      <c r="M265" s="616">
        <f t="shared" ref="M265:AV265" si="291">M203+M205+M207+M209+M211+M213+M215+M217+M219+M221+M223+M225+M227+M229+M231+M233+M235+M237+M239+M241+M243+M245+M247+M249+M251+M253+M255+M257+M259+M261</f>
        <v>0</v>
      </c>
      <c r="N265" s="531">
        <f t="shared" si="291"/>
        <v>0</v>
      </c>
      <c r="O265" s="532">
        <f t="shared" si="291"/>
        <v>0</v>
      </c>
      <c r="P265" s="530">
        <f t="shared" si="291"/>
        <v>0</v>
      </c>
      <c r="Q265" s="529">
        <f t="shared" si="291"/>
        <v>0</v>
      </c>
      <c r="R265" s="530">
        <f t="shared" si="291"/>
        <v>0</v>
      </c>
      <c r="S265" s="616">
        <f t="shared" si="291"/>
        <v>0</v>
      </c>
      <c r="T265" s="531">
        <f t="shared" si="291"/>
        <v>0</v>
      </c>
      <c r="U265" s="532">
        <f t="shared" si="291"/>
        <v>0</v>
      </c>
      <c r="V265" s="530">
        <f t="shared" si="291"/>
        <v>0</v>
      </c>
      <c r="W265" s="529">
        <f t="shared" si="291"/>
        <v>0</v>
      </c>
      <c r="X265" s="530">
        <f t="shared" si="291"/>
        <v>0</v>
      </c>
      <c r="Y265" s="616">
        <f t="shared" si="291"/>
        <v>0</v>
      </c>
      <c r="Z265" s="531">
        <f t="shared" si="291"/>
        <v>0</v>
      </c>
      <c r="AA265" s="532">
        <f t="shared" si="291"/>
        <v>0</v>
      </c>
      <c r="AB265" s="530">
        <f t="shared" si="291"/>
        <v>0</v>
      </c>
      <c r="AC265" s="529">
        <f t="shared" si="291"/>
        <v>0</v>
      </c>
      <c r="AD265" s="530">
        <f t="shared" si="291"/>
        <v>0</v>
      </c>
      <c r="AE265" s="616">
        <f t="shared" si="291"/>
        <v>0</v>
      </c>
      <c r="AF265" s="531">
        <f t="shared" si="291"/>
        <v>0</v>
      </c>
      <c r="AG265" s="532">
        <f t="shared" si="291"/>
        <v>0</v>
      </c>
      <c r="AH265" s="530">
        <f t="shared" si="291"/>
        <v>0</v>
      </c>
      <c r="AI265" s="529">
        <f t="shared" si="291"/>
        <v>1</v>
      </c>
      <c r="AJ265" s="530">
        <f t="shared" si="291"/>
        <v>0</v>
      </c>
      <c r="AK265" s="616">
        <f t="shared" si="291"/>
        <v>0</v>
      </c>
      <c r="AL265" s="531">
        <f t="shared" si="291"/>
        <v>0</v>
      </c>
      <c r="AM265" s="532">
        <f t="shared" si="291"/>
        <v>1</v>
      </c>
      <c r="AN265" s="530">
        <f t="shared" si="291"/>
        <v>0</v>
      </c>
      <c r="AO265" s="529">
        <f t="shared" si="291"/>
        <v>0</v>
      </c>
      <c r="AP265" s="530">
        <f t="shared" si="291"/>
        <v>0</v>
      </c>
      <c r="AQ265" s="529">
        <f t="shared" si="291"/>
        <v>1</v>
      </c>
      <c r="AR265" s="531">
        <f t="shared" si="291"/>
        <v>0</v>
      </c>
      <c r="AS265" s="532">
        <f t="shared" si="291"/>
        <v>0</v>
      </c>
      <c r="AT265" s="531">
        <f t="shared" si="291"/>
        <v>0</v>
      </c>
      <c r="AU265" s="532">
        <f t="shared" si="291"/>
        <v>1</v>
      </c>
      <c r="AV265" s="530">
        <f t="shared" si="291"/>
        <v>0</v>
      </c>
      <c r="AW265" s="764"/>
      <c r="AX265" s="771"/>
      <c r="BA265" s="535">
        <f t="shared" ref="BA265" si="292">AR264/BB265</f>
        <v>10.362712198121239</v>
      </c>
      <c r="BB265" s="559">
        <f>BC265/10^6</f>
        <v>0.57899900000000004</v>
      </c>
      <c r="BC265" s="536">
        <f>BC203+BC205+BC207+BC209+BC211+BC213+BC215+BC217+BC219+BC221+BC223+BC225+BC227+BC229+BC231+BC233+BC235+BC237+BC239+BC241+BC243+BC245+BC247+BC249+BC251+BC253+BC255+BC257+BC259+BC261</f>
        <v>578999</v>
      </c>
    </row>
    <row r="266" spans="1:55" ht="17.25" customHeight="1" thickBot="1">
      <c r="A266" s="847" t="s">
        <v>120</v>
      </c>
      <c r="B266" s="852" t="s">
        <v>307</v>
      </c>
      <c r="C266" s="809" t="s">
        <v>122</v>
      </c>
      <c r="D266" s="810"/>
      <c r="E266" s="621"/>
      <c r="F266" s="622"/>
      <c r="G266" s="623"/>
      <c r="H266" s="622"/>
      <c r="I266" s="623"/>
      <c r="J266" s="624"/>
      <c r="K266" s="621"/>
      <c r="L266" s="622"/>
      <c r="M266" s="623"/>
      <c r="N266" s="622"/>
      <c r="O266" s="623"/>
      <c r="P266" s="625"/>
      <c r="Q266" s="623"/>
      <c r="R266" s="622"/>
      <c r="S266" s="623"/>
      <c r="T266" s="622"/>
      <c r="U266" s="623"/>
      <c r="V266" s="624"/>
      <c r="W266" s="621">
        <v>10</v>
      </c>
      <c r="X266" s="622"/>
      <c r="Y266" s="623">
        <v>7</v>
      </c>
      <c r="Z266" s="622"/>
      <c r="AA266" s="623"/>
      <c r="AB266" s="625"/>
      <c r="AC266" s="623"/>
      <c r="AD266" s="622"/>
      <c r="AE266" s="623"/>
      <c r="AF266" s="622"/>
      <c r="AG266" s="623"/>
      <c r="AH266" s="624"/>
      <c r="AI266" s="621">
        <v>25</v>
      </c>
      <c r="AJ266" s="622"/>
      <c r="AK266" s="623">
        <v>13</v>
      </c>
      <c r="AL266" s="622"/>
      <c r="AM266" s="623">
        <v>12</v>
      </c>
      <c r="AN266" s="625"/>
      <c r="AO266" s="621"/>
      <c r="AP266" s="625"/>
      <c r="AQ266" s="407">
        <f t="shared" ref="AQ266:AQ329" si="293">E266+K266+Q266+W266+AC266+AI266+AO266</f>
        <v>35</v>
      </c>
      <c r="AR266" s="408">
        <f t="shared" ref="AR266:AR329" si="294">F266+L266+R266+X266+AD266+AJ266+AP266</f>
        <v>0</v>
      </c>
      <c r="AS266" s="409">
        <f t="shared" ref="AS266:AS329" si="295">G266+M266+S266+Y266+AE266+AK266</f>
        <v>20</v>
      </c>
      <c r="AT266" s="408">
        <f t="shared" ref="AT266:AT329" si="296">H266+N266+T266+Z266+AF266+AL266</f>
        <v>0</v>
      </c>
      <c r="AU266" s="409">
        <f t="shared" ref="AU266:AU329" si="297">I266+O266+U266+AA266+AG266+AM266</f>
        <v>12</v>
      </c>
      <c r="AV266" s="410">
        <f t="shared" ref="AV266:AV329" si="298">J266+P266+V266+AB266+AH266+AN266</f>
        <v>0</v>
      </c>
      <c r="AW266" s="772">
        <v>0.77235922627239095</v>
      </c>
      <c r="AX266" s="773"/>
      <c r="BA266" s="535">
        <f t="shared" ref="BA266:BA270" si="299">AQ266/BB266</f>
        <v>1.0426755421433187</v>
      </c>
      <c r="BB266" s="559">
        <f t="shared" ref="BB266:BB329" si="300">BC266/10^6</f>
        <v>33.567489200000004</v>
      </c>
      <c r="BC266" s="536">
        <v>33567489.200000003</v>
      </c>
    </row>
    <row r="267" spans="1:55" ht="17.25" customHeight="1" thickBot="1">
      <c r="A267" s="847"/>
      <c r="B267" s="770"/>
      <c r="C267" s="790"/>
      <c r="D267" s="791"/>
      <c r="E267" s="120"/>
      <c r="F267" s="122"/>
      <c r="G267" s="120"/>
      <c r="H267" s="122"/>
      <c r="I267" s="120"/>
      <c r="J267" s="129"/>
      <c r="K267" s="133"/>
      <c r="L267" s="122"/>
      <c r="M267" s="120"/>
      <c r="N267" s="122"/>
      <c r="O267" s="120"/>
      <c r="P267" s="121"/>
      <c r="Q267" s="120"/>
      <c r="R267" s="122"/>
      <c r="S267" s="120"/>
      <c r="T267" s="122"/>
      <c r="U267" s="120"/>
      <c r="V267" s="129"/>
      <c r="W267" s="133"/>
      <c r="X267" s="122"/>
      <c r="Y267" s="120"/>
      <c r="Z267" s="122"/>
      <c r="AA267" s="120"/>
      <c r="AB267" s="121"/>
      <c r="AC267" s="120"/>
      <c r="AD267" s="122"/>
      <c r="AE267" s="120"/>
      <c r="AF267" s="122"/>
      <c r="AG267" s="120"/>
      <c r="AH267" s="129"/>
      <c r="AI267" s="133"/>
      <c r="AJ267" s="122"/>
      <c r="AK267" s="120"/>
      <c r="AL267" s="122"/>
      <c r="AM267" s="120"/>
      <c r="AN267" s="121"/>
      <c r="AO267" s="133"/>
      <c r="AP267" s="107"/>
      <c r="AQ267" s="396">
        <f t="shared" si="293"/>
        <v>0</v>
      </c>
      <c r="AR267" s="395">
        <f t="shared" si="294"/>
        <v>0</v>
      </c>
      <c r="AS267" s="393">
        <f t="shared" si="295"/>
        <v>0</v>
      </c>
      <c r="AT267" s="395">
        <f t="shared" si="296"/>
        <v>0</v>
      </c>
      <c r="AU267" s="393">
        <f t="shared" si="297"/>
        <v>0</v>
      </c>
      <c r="AV267" s="394">
        <f t="shared" si="298"/>
        <v>0</v>
      </c>
      <c r="AW267" s="747"/>
      <c r="AX267" s="746"/>
      <c r="BB267" s="559"/>
      <c r="BC267" s="536"/>
    </row>
    <row r="268" spans="1:55" ht="17.25" customHeight="1" thickBot="1">
      <c r="A268" s="847"/>
      <c r="B268" s="769" t="s">
        <v>182</v>
      </c>
      <c r="C268" s="759" t="s">
        <v>95</v>
      </c>
      <c r="D268" s="760"/>
      <c r="E268" s="117"/>
      <c r="F268" s="119"/>
      <c r="G268" s="117"/>
      <c r="H268" s="119"/>
      <c r="I268" s="117"/>
      <c r="J268" s="208"/>
      <c r="K268" s="209"/>
      <c r="L268" s="119"/>
      <c r="M268" s="117"/>
      <c r="N268" s="119"/>
      <c r="O268" s="117"/>
      <c r="P268" s="118"/>
      <c r="Q268" s="117"/>
      <c r="R268" s="119"/>
      <c r="S268" s="117"/>
      <c r="T268" s="119"/>
      <c r="U268" s="117"/>
      <c r="V268" s="208"/>
      <c r="W268" s="209">
        <v>4</v>
      </c>
      <c r="X268" s="119"/>
      <c r="Y268" s="117">
        <v>1</v>
      </c>
      <c r="Z268" s="119"/>
      <c r="AA268" s="117">
        <v>2</v>
      </c>
      <c r="AB268" s="118"/>
      <c r="AC268" s="117"/>
      <c r="AD268" s="119"/>
      <c r="AE268" s="117"/>
      <c r="AF268" s="119"/>
      <c r="AG268" s="117"/>
      <c r="AH268" s="208"/>
      <c r="AI268" s="209">
        <v>9</v>
      </c>
      <c r="AJ268" s="119"/>
      <c r="AK268" s="117">
        <v>3</v>
      </c>
      <c r="AL268" s="119"/>
      <c r="AM268" s="117">
        <v>6</v>
      </c>
      <c r="AN268" s="118"/>
      <c r="AO268" s="117"/>
      <c r="AP268" s="118"/>
      <c r="AQ268" s="403">
        <f t="shared" si="293"/>
        <v>13</v>
      </c>
      <c r="AR268" s="404">
        <f t="shared" si="294"/>
        <v>0</v>
      </c>
      <c r="AS268" s="405">
        <f t="shared" si="295"/>
        <v>4</v>
      </c>
      <c r="AT268" s="404">
        <f t="shared" si="296"/>
        <v>0</v>
      </c>
      <c r="AU268" s="405">
        <f t="shared" si="297"/>
        <v>8</v>
      </c>
      <c r="AV268" s="406">
        <f t="shared" si="298"/>
        <v>0</v>
      </c>
      <c r="AW268" s="747">
        <v>0.6</v>
      </c>
      <c r="AX268" s="746"/>
      <c r="BA268" s="535">
        <f t="shared" si="299"/>
        <v>0.59532082411635501</v>
      </c>
      <c r="BB268" s="559">
        <f t="shared" si="300"/>
        <v>21.836964999999999</v>
      </c>
      <c r="BC268" s="536">
        <v>21836965</v>
      </c>
    </row>
    <row r="269" spans="1:55" ht="17.25" customHeight="1" thickBot="1">
      <c r="A269" s="847"/>
      <c r="B269" s="770"/>
      <c r="C269" s="790"/>
      <c r="D269" s="791"/>
      <c r="E269" s="120"/>
      <c r="F269" s="122"/>
      <c r="G269" s="120"/>
      <c r="H269" s="122"/>
      <c r="I269" s="120"/>
      <c r="J269" s="129"/>
      <c r="K269" s="133"/>
      <c r="L269" s="122"/>
      <c r="M269" s="120"/>
      <c r="N269" s="122"/>
      <c r="O269" s="120"/>
      <c r="P269" s="121"/>
      <c r="Q269" s="120"/>
      <c r="R269" s="122"/>
      <c r="S269" s="120"/>
      <c r="T269" s="122"/>
      <c r="U269" s="120"/>
      <c r="V269" s="129"/>
      <c r="W269" s="133"/>
      <c r="X269" s="122"/>
      <c r="Y269" s="120"/>
      <c r="Z269" s="122"/>
      <c r="AA269" s="120"/>
      <c r="AB269" s="121"/>
      <c r="AC269" s="120"/>
      <c r="AD269" s="122"/>
      <c r="AE269" s="120"/>
      <c r="AF269" s="122"/>
      <c r="AG269" s="120"/>
      <c r="AH269" s="129"/>
      <c r="AI269" s="133"/>
      <c r="AJ269" s="122"/>
      <c r="AK269" s="120"/>
      <c r="AL269" s="122"/>
      <c r="AM269" s="120"/>
      <c r="AN269" s="121"/>
      <c r="AO269" s="120"/>
      <c r="AP269" s="121"/>
      <c r="AQ269" s="396">
        <f t="shared" si="293"/>
        <v>0</v>
      </c>
      <c r="AR269" s="395">
        <f t="shared" si="294"/>
        <v>0</v>
      </c>
      <c r="AS269" s="393">
        <f t="shared" si="295"/>
        <v>0</v>
      </c>
      <c r="AT269" s="395">
        <f t="shared" si="296"/>
        <v>0</v>
      </c>
      <c r="AU269" s="393">
        <f t="shared" si="297"/>
        <v>0</v>
      </c>
      <c r="AV269" s="394">
        <f t="shared" si="298"/>
        <v>0</v>
      </c>
      <c r="AW269" s="747"/>
      <c r="AX269" s="746"/>
      <c r="BB269" s="559"/>
      <c r="BC269" s="536"/>
    </row>
    <row r="270" spans="1:55" ht="17.25" customHeight="1" thickBot="1">
      <c r="A270" s="847"/>
      <c r="B270" s="769" t="s">
        <v>182</v>
      </c>
      <c r="C270" s="759" t="s">
        <v>96</v>
      </c>
      <c r="D270" s="760"/>
      <c r="E270" s="117"/>
      <c r="F270" s="119"/>
      <c r="G270" s="117"/>
      <c r="H270" s="119"/>
      <c r="I270" s="117"/>
      <c r="J270" s="208"/>
      <c r="K270" s="209"/>
      <c r="L270" s="119"/>
      <c r="M270" s="117"/>
      <c r="N270" s="119"/>
      <c r="O270" s="117"/>
      <c r="P270" s="118"/>
      <c r="Q270" s="117"/>
      <c r="R270" s="119"/>
      <c r="S270" s="117"/>
      <c r="T270" s="119"/>
      <c r="U270" s="117"/>
      <c r="V270" s="208"/>
      <c r="W270" s="209">
        <v>6</v>
      </c>
      <c r="X270" s="119"/>
      <c r="Y270" s="117">
        <v>3</v>
      </c>
      <c r="Z270" s="119"/>
      <c r="AA270" s="117"/>
      <c r="AB270" s="118"/>
      <c r="AC270" s="117"/>
      <c r="AD270" s="119"/>
      <c r="AE270" s="117"/>
      <c r="AF270" s="119"/>
      <c r="AG270" s="117"/>
      <c r="AH270" s="208"/>
      <c r="AI270" s="209">
        <v>8</v>
      </c>
      <c r="AJ270" s="119"/>
      <c r="AK270" s="117">
        <v>7</v>
      </c>
      <c r="AL270" s="119"/>
      <c r="AM270" s="117">
        <v>1</v>
      </c>
      <c r="AN270" s="118"/>
      <c r="AO270" s="117"/>
      <c r="AP270" s="118"/>
      <c r="AQ270" s="403">
        <f t="shared" si="293"/>
        <v>14</v>
      </c>
      <c r="AR270" s="404">
        <f t="shared" si="294"/>
        <v>0</v>
      </c>
      <c r="AS270" s="405">
        <f t="shared" si="295"/>
        <v>10</v>
      </c>
      <c r="AT270" s="404">
        <f t="shared" si="296"/>
        <v>0</v>
      </c>
      <c r="AU270" s="405">
        <f t="shared" si="297"/>
        <v>1</v>
      </c>
      <c r="AV270" s="406">
        <f t="shared" si="298"/>
        <v>0</v>
      </c>
      <c r="AW270" s="747">
        <v>0.89</v>
      </c>
      <c r="AX270" s="746"/>
      <c r="BA270" s="535">
        <f t="shared" si="299"/>
        <v>0.89310656336996153</v>
      </c>
      <c r="BB270" s="559">
        <f t="shared" si="300"/>
        <v>15.675621</v>
      </c>
      <c r="BC270" s="536">
        <v>15675621</v>
      </c>
    </row>
    <row r="271" spans="1:55" ht="17.25" customHeight="1" thickBot="1">
      <c r="A271" s="847"/>
      <c r="B271" s="770"/>
      <c r="C271" s="790"/>
      <c r="D271" s="791"/>
      <c r="E271" s="120"/>
      <c r="F271" s="122"/>
      <c r="G271" s="120"/>
      <c r="H271" s="122"/>
      <c r="I271" s="120"/>
      <c r="J271" s="121"/>
      <c r="K271" s="120"/>
      <c r="L271" s="122"/>
      <c r="M271" s="120"/>
      <c r="N271" s="122"/>
      <c r="O271" s="120"/>
      <c r="P271" s="121"/>
      <c r="Q271" s="120"/>
      <c r="R271" s="122"/>
      <c r="S271" s="120"/>
      <c r="T271" s="122"/>
      <c r="U271" s="120"/>
      <c r="V271" s="121"/>
      <c r="W271" s="120"/>
      <c r="X271" s="122"/>
      <c r="Y271" s="120"/>
      <c r="Z271" s="122"/>
      <c r="AA271" s="120"/>
      <c r="AB271" s="121"/>
      <c r="AC271" s="120"/>
      <c r="AD271" s="122"/>
      <c r="AE271" s="120"/>
      <c r="AF271" s="122"/>
      <c r="AG271" s="120"/>
      <c r="AH271" s="129"/>
      <c r="AI271" s="133"/>
      <c r="AJ271" s="122"/>
      <c r="AK271" s="120"/>
      <c r="AL271" s="122"/>
      <c r="AM271" s="120"/>
      <c r="AN271" s="121"/>
      <c r="AO271" s="120"/>
      <c r="AP271" s="121"/>
      <c r="AQ271" s="396">
        <f t="shared" si="293"/>
        <v>0</v>
      </c>
      <c r="AR271" s="395">
        <f t="shared" si="294"/>
        <v>0</v>
      </c>
      <c r="AS271" s="393">
        <f t="shared" si="295"/>
        <v>0</v>
      </c>
      <c r="AT271" s="395">
        <f t="shared" si="296"/>
        <v>0</v>
      </c>
      <c r="AU271" s="393">
        <f t="shared" si="297"/>
        <v>0</v>
      </c>
      <c r="AV271" s="394">
        <f t="shared" si="298"/>
        <v>0</v>
      </c>
      <c r="AW271" s="747"/>
      <c r="AX271" s="746"/>
      <c r="BB271" s="559">
        <f t="shared" si="300"/>
        <v>0</v>
      </c>
      <c r="BC271" s="536"/>
    </row>
    <row r="272" spans="1:55" ht="17.25" customHeight="1" thickBot="1">
      <c r="A272" s="847"/>
      <c r="B272" s="769" t="s">
        <v>312</v>
      </c>
      <c r="C272" s="759" t="s">
        <v>97</v>
      </c>
      <c r="D272" s="760"/>
      <c r="E272" s="117"/>
      <c r="F272" s="119"/>
      <c r="G272" s="117"/>
      <c r="H272" s="119"/>
      <c r="I272" s="117"/>
      <c r="J272" s="118"/>
      <c r="K272" s="117"/>
      <c r="L272" s="119"/>
      <c r="M272" s="117"/>
      <c r="N272" s="119"/>
      <c r="O272" s="117"/>
      <c r="P272" s="118"/>
      <c r="Q272" s="117"/>
      <c r="R272" s="119"/>
      <c r="S272" s="117"/>
      <c r="T272" s="119"/>
      <c r="U272" s="117"/>
      <c r="V272" s="118"/>
      <c r="W272" s="117">
        <v>1</v>
      </c>
      <c r="X272" s="119">
        <v>1</v>
      </c>
      <c r="Y272" s="117"/>
      <c r="Z272" s="119"/>
      <c r="AA272" s="117"/>
      <c r="AB272" s="118"/>
      <c r="AC272" s="117"/>
      <c r="AD272" s="124"/>
      <c r="AE272" s="117"/>
      <c r="AF272" s="119"/>
      <c r="AG272" s="117"/>
      <c r="AH272" s="118"/>
      <c r="AI272" s="117">
        <v>3</v>
      </c>
      <c r="AJ272" s="119"/>
      <c r="AK272" s="117">
        <v>2</v>
      </c>
      <c r="AL272" s="119"/>
      <c r="AM272" s="117">
        <v>1</v>
      </c>
      <c r="AN272" s="118"/>
      <c r="AO272" s="117"/>
      <c r="AP272" s="118"/>
      <c r="AQ272" s="403">
        <f t="shared" si="293"/>
        <v>4</v>
      </c>
      <c r="AR272" s="404">
        <f t="shared" si="294"/>
        <v>1</v>
      </c>
      <c r="AS272" s="405">
        <f t="shared" si="295"/>
        <v>2</v>
      </c>
      <c r="AT272" s="404">
        <f t="shared" si="296"/>
        <v>0</v>
      </c>
      <c r="AU272" s="405">
        <f t="shared" si="297"/>
        <v>1</v>
      </c>
      <c r="AV272" s="406">
        <f t="shared" si="298"/>
        <v>0</v>
      </c>
      <c r="AW272" s="747">
        <v>0.39054650549189918</v>
      </c>
      <c r="AX272" s="746">
        <v>0.73</v>
      </c>
      <c r="BA272" s="535">
        <f t="shared" ref="BA272" si="301">(AQ272-AR272)/BB272</f>
        <v>0.2945504861104129</v>
      </c>
      <c r="BB272" s="559">
        <f t="shared" si="300"/>
        <v>10.1850112</v>
      </c>
      <c r="BC272" s="536">
        <v>10185011.199999999</v>
      </c>
    </row>
    <row r="273" spans="1:55" ht="17.25" customHeight="1" thickBot="1">
      <c r="A273" s="847"/>
      <c r="B273" s="770"/>
      <c r="C273" s="790" t="s">
        <v>98</v>
      </c>
      <c r="D273" s="791"/>
      <c r="E273" s="120"/>
      <c r="F273" s="122"/>
      <c r="G273" s="120"/>
      <c r="H273" s="122"/>
      <c r="I273" s="120"/>
      <c r="J273" s="121"/>
      <c r="K273" s="120"/>
      <c r="L273" s="122"/>
      <c r="M273" s="120"/>
      <c r="N273" s="122"/>
      <c r="O273" s="120"/>
      <c r="P273" s="121"/>
      <c r="Q273" s="120"/>
      <c r="R273" s="122"/>
      <c r="S273" s="120"/>
      <c r="T273" s="122"/>
      <c r="U273" s="120"/>
      <c r="V273" s="121"/>
      <c r="W273" s="120"/>
      <c r="X273" s="122"/>
      <c r="Y273" s="120"/>
      <c r="Z273" s="122"/>
      <c r="AA273" s="120"/>
      <c r="AB273" s="121"/>
      <c r="AC273" s="120"/>
      <c r="AD273" s="122"/>
      <c r="AE273" s="120"/>
      <c r="AF273" s="122"/>
      <c r="AG273" s="120"/>
      <c r="AH273" s="121"/>
      <c r="AI273" s="120"/>
      <c r="AJ273" s="122"/>
      <c r="AK273" s="120"/>
      <c r="AL273" s="122"/>
      <c r="AM273" s="120"/>
      <c r="AN273" s="121"/>
      <c r="AO273" s="120"/>
      <c r="AP273" s="121"/>
      <c r="AQ273" s="396">
        <f t="shared" si="293"/>
        <v>0</v>
      </c>
      <c r="AR273" s="395">
        <f t="shared" si="294"/>
        <v>0</v>
      </c>
      <c r="AS273" s="393">
        <f t="shared" si="295"/>
        <v>0</v>
      </c>
      <c r="AT273" s="395">
        <f t="shared" si="296"/>
        <v>0</v>
      </c>
      <c r="AU273" s="393">
        <f t="shared" si="297"/>
        <v>0</v>
      </c>
      <c r="AV273" s="394">
        <f t="shared" si="298"/>
        <v>0</v>
      </c>
      <c r="AW273" s="747"/>
      <c r="AX273" s="746"/>
      <c r="BA273" s="535">
        <f t="shared" ref="BA273" si="302">AR272/BB273</f>
        <v>0.73220818318794356</v>
      </c>
      <c r="BB273" s="559">
        <f t="shared" si="300"/>
        <v>1.3657318000000001</v>
      </c>
      <c r="BC273" s="536">
        <v>1365731.8</v>
      </c>
    </row>
    <row r="274" spans="1:55" ht="17.25" customHeight="1" thickBot="1">
      <c r="A274" s="847"/>
      <c r="B274" s="794" t="s">
        <v>298</v>
      </c>
      <c r="C274" s="759" t="s">
        <v>338</v>
      </c>
      <c r="D274" s="760"/>
      <c r="E274" s="117"/>
      <c r="F274" s="119"/>
      <c r="G274" s="117"/>
      <c r="H274" s="119"/>
      <c r="I274" s="117"/>
      <c r="J274" s="118"/>
      <c r="K274" s="117"/>
      <c r="L274" s="119"/>
      <c r="M274" s="117"/>
      <c r="N274" s="119"/>
      <c r="O274" s="117"/>
      <c r="P274" s="118"/>
      <c r="Q274" s="117"/>
      <c r="R274" s="119"/>
      <c r="S274" s="117"/>
      <c r="T274" s="119"/>
      <c r="U274" s="117"/>
      <c r="V274" s="118"/>
      <c r="W274" s="117"/>
      <c r="X274" s="119"/>
      <c r="Y274" s="117"/>
      <c r="Z274" s="119"/>
      <c r="AA274" s="117"/>
      <c r="AB274" s="118"/>
      <c r="AC274" s="117"/>
      <c r="AD274" s="119"/>
      <c r="AE274" s="117"/>
      <c r="AF274" s="119"/>
      <c r="AG274" s="117"/>
      <c r="AH274" s="118"/>
      <c r="AI274" s="117">
        <v>5</v>
      </c>
      <c r="AJ274" s="119"/>
      <c r="AK274" s="117">
        <v>1</v>
      </c>
      <c r="AL274" s="119"/>
      <c r="AM274" s="117">
        <v>4</v>
      </c>
      <c r="AN274" s="118"/>
      <c r="AO274" s="117"/>
      <c r="AP274" s="118"/>
      <c r="AQ274" s="403">
        <f t="shared" si="293"/>
        <v>5</v>
      </c>
      <c r="AR274" s="404">
        <f t="shared" si="294"/>
        <v>0</v>
      </c>
      <c r="AS274" s="405">
        <f t="shared" si="295"/>
        <v>1</v>
      </c>
      <c r="AT274" s="404">
        <f t="shared" si="296"/>
        <v>0</v>
      </c>
      <c r="AU274" s="405">
        <f t="shared" si="297"/>
        <v>4</v>
      </c>
      <c r="AV274" s="406">
        <f t="shared" si="298"/>
        <v>0</v>
      </c>
      <c r="AW274" s="747">
        <v>0.26</v>
      </c>
      <c r="AX274" s="746"/>
      <c r="BA274" s="535">
        <f t="shared" ref="BA274:BA292" si="303">AQ274/BB274</f>
        <v>0.25589205531424081</v>
      </c>
      <c r="BB274" s="559">
        <f t="shared" si="300"/>
        <v>19.539489</v>
      </c>
      <c r="BC274" s="536">
        <v>19539489</v>
      </c>
    </row>
    <row r="275" spans="1:55" ht="17.25" customHeight="1" thickBot="1">
      <c r="A275" s="847"/>
      <c r="B275" s="770"/>
      <c r="C275" s="790"/>
      <c r="D275" s="791"/>
      <c r="E275" s="120"/>
      <c r="F275" s="122"/>
      <c r="G275" s="120"/>
      <c r="H275" s="122"/>
      <c r="I275" s="120"/>
      <c r="J275" s="121"/>
      <c r="K275" s="120"/>
      <c r="L275" s="122"/>
      <c r="M275" s="120"/>
      <c r="N275" s="122"/>
      <c r="O275" s="120"/>
      <c r="P275" s="121"/>
      <c r="Q275" s="120"/>
      <c r="R275" s="122"/>
      <c r="S275" s="120"/>
      <c r="T275" s="122"/>
      <c r="U275" s="120"/>
      <c r="V275" s="121"/>
      <c r="W275" s="120"/>
      <c r="X275" s="122"/>
      <c r="Y275" s="120"/>
      <c r="Z275" s="122"/>
      <c r="AA275" s="120"/>
      <c r="AB275" s="121"/>
      <c r="AC275" s="120"/>
      <c r="AD275" s="122"/>
      <c r="AE275" s="120"/>
      <c r="AF275" s="122"/>
      <c r="AG275" s="120"/>
      <c r="AH275" s="121"/>
      <c r="AI275" s="120"/>
      <c r="AJ275" s="122"/>
      <c r="AK275" s="120"/>
      <c r="AL275" s="122"/>
      <c r="AM275" s="120"/>
      <c r="AN275" s="121"/>
      <c r="AO275" s="120"/>
      <c r="AP275" s="121"/>
      <c r="AQ275" s="396">
        <f t="shared" si="293"/>
        <v>0</v>
      </c>
      <c r="AR275" s="395">
        <f t="shared" si="294"/>
        <v>0</v>
      </c>
      <c r="AS275" s="393">
        <f t="shared" si="295"/>
        <v>0</v>
      </c>
      <c r="AT275" s="395">
        <f t="shared" si="296"/>
        <v>0</v>
      </c>
      <c r="AU275" s="393">
        <f t="shared" si="297"/>
        <v>0</v>
      </c>
      <c r="AV275" s="394">
        <f t="shared" si="298"/>
        <v>0</v>
      </c>
      <c r="AW275" s="747"/>
      <c r="AX275" s="746"/>
      <c r="BB275" s="559"/>
      <c r="BC275" s="536"/>
    </row>
    <row r="276" spans="1:55" ht="17.25" customHeight="1" thickBot="1">
      <c r="A276" s="847"/>
      <c r="B276" s="769" t="s">
        <v>182</v>
      </c>
      <c r="C276" s="759" t="s">
        <v>99</v>
      </c>
      <c r="D276" s="760"/>
      <c r="E276" s="117"/>
      <c r="F276" s="119"/>
      <c r="G276" s="117"/>
      <c r="H276" s="119"/>
      <c r="I276" s="117"/>
      <c r="J276" s="118"/>
      <c r="K276" s="117"/>
      <c r="L276" s="119"/>
      <c r="M276" s="117"/>
      <c r="N276" s="119"/>
      <c r="O276" s="117"/>
      <c r="P276" s="118"/>
      <c r="Q276" s="117"/>
      <c r="R276" s="119"/>
      <c r="S276" s="117"/>
      <c r="T276" s="119"/>
      <c r="U276" s="117"/>
      <c r="V276" s="118"/>
      <c r="W276" s="117"/>
      <c r="X276" s="119"/>
      <c r="Y276" s="117"/>
      <c r="Z276" s="119"/>
      <c r="AA276" s="117"/>
      <c r="AB276" s="118"/>
      <c r="AC276" s="117"/>
      <c r="AD276" s="119"/>
      <c r="AE276" s="117"/>
      <c r="AF276" s="119"/>
      <c r="AG276" s="117"/>
      <c r="AH276" s="118"/>
      <c r="AI276" s="117">
        <v>3</v>
      </c>
      <c r="AJ276" s="119"/>
      <c r="AK276" s="117">
        <v>1</v>
      </c>
      <c r="AL276" s="119"/>
      <c r="AM276" s="117">
        <v>2</v>
      </c>
      <c r="AN276" s="118"/>
      <c r="AO276" s="117"/>
      <c r="AP276" s="118"/>
      <c r="AQ276" s="403">
        <f t="shared" si="293"/>
        <v>3</v>
      </c>
      <c r="AR276" s="404">
        <f t="shared" si="294"/>
        <v>0</v>
      </c>
      <c r="AS276" s="405">
        <f t="shared" si="295"/>
        <v>1</v>
      </c>
      <c r="AT276" s="404">
        <f t="shared" si="296"/>
        <v>0</v>
      </c>
      <c r="AU276" s="405">
        <f t="shared" si="297"/>
        <v>2</v>
      </c>
      <c r="AV276" s="406">
        <f t="shared" si="298"/>
        <v>0</v>
      </c>
      <c r="AW276" s="747">
        <v>0.35</v>
      </c>
      <c r="AX276" s="746"/>
      <c r="BA276" s="535">
        <f t="shared" si="303"/>
        <v>0.34906580681674326</v>
      </c>
      <c r="BB276" s="559">
        <f t="shared" si="300"/>
        <v>8.5943679999999993</v>
      </c>
      <c r="BC276" s="536">
        <v>8594368</v>
      </c>
    </row>
    <row r="277" spans="1:55" ht="17.25" customHeight="1" thickBot="1">
      <c r="A277" s="847"/>
      <c r="B277" s="770"/>
      <c r="C277" s="790"/>
      <c r="D277" s="791"/>
      <c r="E277" s="120"/>
      <c r="F277" s="122"/>
      <c r="G277" s="120"/>
      <c r="H277" s="122"/>
      <c r="I277" s="120"/>
      <c r="J277" s="121"/>
      <c r="K277" s="120"/>
      <c r="L277" s="122"/>
      <c r="M277" s="120"/>
      <c r="N277" s="122"/>
      <c r="O277" s="120"/>
      <c r="P277" s="121"/>
      <c r="Q277" s="120"/>
      <c r="R277" s="122"/>
      <c r="S277" s="120"/>
      <c r="T277" s="122"/>
      <c r="U277" s="120"/>
      <c r="V277" s="121"/>
      <c r="W277" s="120"/>
      <c r="X277" s="122"/>
      <c r="Y277" s="120"/>
      <c r="Z277" s="122"/>
      <c r="AA277" s="120"/>
      <c r="AB277" s="121"/>
      <c r="AC277" s="120"/>
      <c r="AD277" s="122"/>
      <c r="AE277" s="120"/>
      <c r="AF277" s="122"/>
      <c r="AG277" s="120"/>
      <c r="AH277" s="121"/>
      <c r="AI277" s="120"/>
      <c r="AJ277" s="122"/>
      <c r="AK277" s="120"/>
      <c r="AL277" s="122"/>
      <c r="AM277" s="120"/>
      <c r="AN277" s="121"/>
      <c r="AO277" s="120"/>
      <c r="AP277" s="121"/>
      <c r="AQ277" s="396">
        <f t="shared" si="293"/>
        <v>0</v>
      </c>
      <c r="AR277" s="395">
        <f t="shared" si="294"/>
        <v>0</v>
      </c>
      <c r="AS277" s="393">
        <f t="shared" si="295"/>
        <v>0</v>
      </c>
      <c r="AT277" s="395">
        <f t="shared" si="296"/>
        <v>0</v>
      </c>
      <c r="AU277" s="393">
        <f t="shared" si="297"/>
        <v>0</v>
      </c>
      <c r="AV277" s="394">
        <f t="shared" si="298"/>
        <v>0</v>
      </c>
      <c r="AW277" s="747"/>
      <c r="AX277" s="746"/>
      <c r="BB277" s="559"/>
      <c r="BC277" s="536"/>
    </row>
    <row r="278" spans="1:55" ht="17.25" customHeight="1" thickBot="1">
      <c r="A278" s="847"/>
      <c r="B278" s="769" t="s">
        <v>181</v>
      </c>
      <c r="C278" s="759" t="s">
        <v>100</v>
      </c>
      <c r="D278" s="760"/>
      <c r="E278" s="117"/>
      <c r="F278" s="119"/>
      <c r="G278" s="117"/>
      <c r="H278" s="119"/>
      <c r="I278" s="117"/>
      <c r="J278" s="118"/>
      <c r="K278" s="117"/>
      <c r="L278" s="119"/>
      <c r="M278" s="117"/>
      <c r="N278" s="119"/>
      <c r="O278" s="117"/>
      <c r="P278" s="118"/>
      <c r="Q278" s="117"/>
      <c r="R278" s="119"/>
      <c r="S278" s="117"/>
      <c r="T278" s="119"/>
      <c r="U278" s="117"/>
      <c r="V278" s="118"/>
      <c r="W278" s="117"/>
      <c r="X278" s="119"/>
      <c r="Y278" s="117"/>
      <c r="Z278" s="119"/>
      <c r="AA278" s="117"/>
      <c r="AB278" s="118"/>
      <c r="AC278" s="117"/>
      <c r="AD278" s="119"/>
      <c r="AE278" s="117"/>
      <c r="AF278" s="119"/>
      <c r="AG278" s="117"/>
      <c r="AH278" s="118"/>
      <c r="AI278" s="117">
        <v>2</v>
      </c>
      <c r="AJ278" s="119"/>
      <c r="AK278" s="117"/>
      <c r="AL278" s="119"/>
      <c r="AM278" s="117">
        <v>2</v>
      </c>
      <c r="AN278" s="118"/>
      <c r="AO278" s="117"/>
      <c r="AP278" s="118"/>
      <c r="AQ278" s="403">
        <f t="shared" si="293"/>
        <v>2</v>
      </c>
      <c r="AR278" s="404">
        <f t="shared" si="294"/>
        <v>0</v>
      </c>
      <c r="AS278" s="405">
        <f t="shared" si="295"/>
        <v>0</v>
      </c>
      <c r="AT278" s="404">
        <f t="shared" si="296"/>
        <v>0</v>
      </c>
      <c r="AU278" s="405">
        <f t="shared" si="297"/>
        <v>2</v>
      </c>
      <c r="AV278" s="406">
        <f t="shared" si="298"/>
        <v>0</v>
      </c>
      <c r="AW278" s="747">
        <v>0.28999999999999998</v>
      </c>
      <c r="AX278" s="746"/>
      <c r="BA278" s="535">
        <f t="shared" si="303"/>
        <v>0.28760563791031152</v>
      </c>
      <c r="BB278" s="559">
        <f t="shared" si="300"/>
        <v>6.9539665999999993</v>
      </c>
      <c r="BC278" s="536">
        <v>6953966.5999999996</v>
      </c>
    </row>
    <row r="279" spans="1:55" ht="17.25" customHeight="1" thickBot="1">
      <c r="A279" s="847"/>
      <c r="B279" s="770"/>
      <c r="C279" s="790"/>
      <c r="D279" s="791"/>
      <c r="E279" s="120"/>
      <c r="F279" s="122"/>
      <c r="G279" s="120"/>
      <c r="H279" s="122"/>
      <c r="I279" s="120"/>
      <c r="J279" s="121"/>
      <c r="K279" s="120"/>
      <c r="L279" s="122"/>
      <c r="M279" s="120"/>
      <c r="N279" s="122"/>
      <c r="O279" s="120"/>
      <c r="P279" s="121"/>
      <c r="Q279" s="120"/>
      <c r="R279" s="122"/>
      <c r="S279" s="120"/>
      <c r="T279" s="122"/>
      <c r="U279" s="120"/>
      <c r="V279" s="121"/>
      <c r="W279" s="120"/>
      <c r="X279" s="122"/>
      <c r="Y279" s="120"/>
      <c r="Z279" s="122"/>
      <c r="AA279" s="120"/>
      <c r="AB279" s="121"/>
      <c r="AC279" s="120"/>
      <c r="AD279" s="122"/>
      <c r="AE279" s="120"/>
      <c r="AF279" s="122"/>
      <c r="AG279" s="120"/>
      <c r="AH279" s="121"/>
      <c r="AI279" s="120"/>
      <c r="AJ279" s="122"/>
      <c r="AK279" s="120"/>
      <c r="AL279" s="122"/>
      <c r="AM279" s="120"/>
      <c r="AN279" s="121"/>
      <c r="AO279" s="120"/>
      <c r="AP279" s="121"/>
      <c r="AQ279" s="396">
        <f t="shared" si="293"/>
        <v>0</v>
      </c>
      <c r="AR279" s="395">
        <f t="shared" si="294"/>
        <v>0</v>
      </c>
      <c r="AS279" s="393">
        <f t="shared" si="295"/>
        <v>0</v>
      </c>
      <c r="AT279" s="395">
        <f t="shared" si="296"/>
        <v>0</v>
      </c>
      <c r="AU279" s="393">
        <f t="shared" si="297"/>
        <v>0</v>
      </c>
      <c r="AV279" s="394">
        <f t="shared" si="298"/>
        <v>0</v>
      </c>
      <c r="AW279" s="747"/>
      <c r="AX279" s="746"/>
      <c r="BB279" s="559"/>
      <c r="BC279" s="536"/>
    </row>
    <row r="280" spans="1:55" ht="17.25" customHeight="1" thickBot="1">
      <c r="A280" s="847"/>
      <c r="B280" s="769" t="s">
        <v>181</v>
      </c>
      <c r="C280" s="759" t="s">
        <v>101</v>
      </c>
      <c r="D280" s="760"/>
      <c r="E280" s="117"/>
      <c r="F280" s="119"/>
      <c r="G280" s="117"/>
      <c r="H280" s="119"/>
      <c r="I280" s="117"/>
      <c r="J280" s="118"/>
      <c r="K280" s="117"/>
      <c r="L280" s="119"/>
      <c r="M280" s="117"/>
      <c r="N280" s="119"/>
      <c r="O280" s="117"/>
      <c r="P280" s="118"/>
      <c r="Q280" s="117"/>
      <c r="R280" s="119"/>
      <c r="S280" s="117"/>
      <c r="T280" s="119"/>
      <c r="U280" s="117"/>
      <c r="V280" s="118"/>
      <c r="W280" s="117">
        <v>1</v>
      </c>
      <c r="X280" s="119"/>
      <c r="Y280" s="117">
        <v>1</v>
      </c>
      <c r="Z280" s="119"/>
      <c r="AA280" s="117"/>
      <c r="AB280" s="118"/>
      <c r="AC280" s="117"/>
      <c r="AD280" s="119"/>
      <c r="AE280" s="117"/>
      <c r="AF280" s="119"/>
      <c r="AG280" s="117"/>
      <c r="AH280" s="118"/>
      <c r="AI280" s="117">
        <v>3</v>
      </c>
      <c r="AJ280" s="119"/>
      <c r="AK280" s="117">
        <v>3</v>
      </c>
      <c r="AL280" s="119"/>
      <c r="AM280" s="117"/>
      <c r="AN280" s="118"/>
      <c r="AO280" s="117"/>
      <c r="AP280" s="118"/>
      <c r="AQ280" s="403">
        <f t="shared" si="293"/>
        <v>4</v>
      </c>
      <c r="AR280" s="404">
        <f t="shared" si="294"/>
        <v>0</v>
      </c>
      <c r="AS280" s="405">
        <f t="shared" si="295"/>
        <v>4</v>
      </c>
      <c r="AT280" s="404">
        <f t="shared" si="296"/>
        <v>0</v>
      </c>
      <c r="AU280" s="405">
        <f t="shared" si="297"/>
        <v>0</v>
      </c>
      <c r="AV280" s="406">
        <f t="shared" si="298"/>
        <v>0</v>
      </c>
      <c r="AW280" s="747">
        <v>0.98</v>
      </c>
      <c r="AX280" s="746"/>
      <c r="BA280" s="535">
        <f t="shared" si="303"/>
        <v>0.97747613950197343</v>
      </c>
      <c r="BB280" s="559">
        <f t="shared" si="300"/>
        <v>4.0921715000000001</v>
      </c>
      <c r="BC280" s="536">
        <v>4092171.5</v>
      </c>
    </row>
    <row r="281" spans="1:55" ht="17.25" customHeight="1" thickBot="1">
      <c r="A281" s="847"/>
      <c r="B281" s="770"/>
      <c r="C281" s="790"/>
      <c r="D281" s="791"/>
      <c r="E281" s="120"/>
      <c r="F281" s="122"/>
      <c r="G281" s="120"/>
      <c r="H281" s="122"/>
      <c r="I281" s="120"/>
      <c r="J281" s="121"/>
      <c r="K281" s="120"/>
      <c r="L281" s="122"/>
      <c r="M281" s="120"/>
      <c r="N281" s="122"/>
      <c r="O281" s="120"/>
      <c r="P281" s="121"/>
      <c r="Q281" s="120"/>
      <c r="R281" s="122"/>
      <c r="S281" s="120"/>
      <c r="T281" s="122"/>
      <c r="U281" s="120"/>
      <c r="V281" s="121"/>
      <c r="W281" s="120"/>
      <c r="X281" s="122"/>
      <c r="Y281" s="120"/>
      <c r="Z281" s="122"/>
      <c r="AA281" s="120"/>
      <c r="AB281" s="121"/>
      <c r="AC281" s="120"/>
      <c r="AD281" s="122"/>
      <c r="AE281" s="120"/>
      <c r="AF281" s="122"/>
      <c r="AG281" s="120"/>
      <c r="AH281" s="121"/>
      <c r="AI281" s="120"/>
      <c r="AJ281" s="122"/>
      <c r="AK281" s="120"/>
      <c r="AL281" s="122"/>
      <c r="AM281" s="120"/>
      <c r="AN281" s="121"/>
      <c r="AO281" s="120"/>
      <c r="AP281" s="121"/>
      <c r="AQ281" s="396">
        <f t="shared" si="293"/>
        <v>0</v>
      </c>
      <c r="AR281" s="395">
        <f t="shared" si="294"/>
        <v>0</v>
      </c>
      <c r="AS281" s="393">
        <f t="shared" si="295"/>
        <v>0</v>
      </c>
      <c r="AT281" s="395">
        <f t="shared" si="296"/>
        <v>0</v>
      </c>
      <c r="AU281" s="393">
        <f t="shared" si="297"/>
        <v>0</v>
      </c>
      <c r="AV281" s="394">
        <f t="shared" si="298"/>
        <v>0</v>
      </c>
      <c r="AW281" s="747"/>
      <c r="AX281" s="746"/>
      <c r="BB281" s="559"/>
      <c r="BC281" s="536"/>
    </row>
    <row r="282" spans="1:55" ht="17.25" customHeight="1" thickBot="1">
      <c r="A282" s="847"/>
      <c r="B282" s="769" t="s">
        <v>181</v>
      </c>
      <c r="C282" s="759" t="s">
        <v>102</v>
      </c>
      <c r="D282" s="760"/>
      <c r="E282" s="117"/>
      <c r="F282" s="119"/>
      <c r="G282" s="117"/>
      <c r="H282" s="119"/>
      <c r="I282" s="117"/>
      <c r="J282" s="118"/>
      <c r="K282" s="117"/>
      <c r="L282" s="119"/>
      <c r="M282" s="117"/>
      <c r="N282" s="119"/>
      <c r="O282" s="117"/>
      <c r="P282" s="118"/>
      <c r="Q282" s="117"/>
      <c r="R282" s="119"/>
      <c r="S282" s="117"/>
      <c r="T282" s="119"/>
      <c r="U282" s="117"/>
      <c r="V282" s="118"/>
      <c r="W282" s="117"/>
      <c r="X282" s="119"/>
      <c r="Y282" s="117"/>
      <c r="Z282" s="119"/>
      <c r="AA282" s="117"/>
      <c r="AB282" s="118"/>
      <c r="AC282" s="117"/>
      <c r="AD282" s="119"/>
      <c r="AE282" s="117"/>
      <c r="AF282" s="119"/>
      <c r="AG282" s="117"/>
      <c r="AH282" s="118"/>
      <c r="AI282" s="117"/>
      <c r="AJ282" s="119"/>
      <c r="AK282" s="117"/>
      <c r="AL282" s="119"/>
      <c r="AM282" s="117"/>
      <c r="AN282" s="118"/>
      <c r="AO282" s="117"/>
      <c r="AP282" s="118"/>
      <c r="AQ282" s="403">
        <f t="shared" si="293"/>
        <v>0</v>
      </c>
      <c r="AR282" s="404">
        <f t="shared" si="294"/>
        <v>0</v>
      </c>
      <c r="AS282" s="405">
        <f t="shared" si="295"/>
        <v>0</v>
      </c>
      <c r="AT282" s="404">
        <f t="shared" si="296"/>
        <v>0</v>
      </c>
      <c r="AU282" s="405">
        <f t="shared" si="297"/>
        <v>0</v>
      </c>
      <c r="AV282" s="406">
        <f t="shared" si="298"/>
        <v>0</v>
      </c>
      <c r="AW282" s="747"/>
      <c r="AX282" s="746"/>
      <c r="BA282" s="535">
        <f t="shared" si="303"/>
        <v>0</v>
      </c>
      <c r="BB282" s="559">
        <f t="shared" si="300"/>
        <v>0.92863830000000003</v>
      </c>
      <c r="BC282" s="536">
        <v>928638.3</v>
      </c>
    </row>
    <row r="283" spans="1:55" ht="17.25" customHeight="1" thickBot="1">
      <c r="A283" s="847"/>
      <c r="B283" s="770"/>
      <c r="C283" s="790"/>
      <c r="D283" s="791"/>
      <c r="E283" s="120"/>
      <c r="F283" s="122"/>
      <c r="G283" s="120"/>
      <c r="H283" s="122"/>
      <c r="I283" s="120"/>
      <c r="J283" s="121"/>
      <c r="K283" s="120"/>
      <c r="L283" s="122"/>
      <c r="M283" s="120"/>
      <c r="N283" s="122"/>
      <c r="O283" s="120"/>
      <c r="P283" s="121"/>
      <c r="Q283" s="120"/>
      <c r="R283" s="122"/>
      <c r="S283" s="120"/>
      <c r="T283" s="122"/>
      <c r="U283" s="120"/>
      <c r="V283" s="121"/>
      <c r="W283" s="120"/>
      <c r="X283" s="122"/>
      <c r="Y283" s="120"/>
      <c r="Z283" s="122"/>
      <c r="AA283" s="120"/>
      <c r="AB283" s="121"/>
      <c r="AC283" s="120"/>
      <c r="AD283" s="122"/>
      <c r="AE283" s="120"/>
      <c r="AF283" s="122"/>
      <c r="AG283" s="120"/>
      <c r="AH283" s="121"/>
      <c r="AI283" s="120"/>
      <c r="AJ283" s="122"/>
      <c r="AK283" s="120"/>
      <c r="AL283" s="122"/>
      <c r="AM283" s="120"/>
      <c r="AN283" s="121"/>
      <c r="AO283" s="120"/>
      <c r="AP283" s="121"/>
      <c r="AQ283" s="396">
        <f t="shared" si="293"/>
        <v>0</v>
      </c>
      <c r="AR283" s="395">
        <f t="shared" si="294"/>
        <v>0</v>
      </c>
      <c r="AS283" s="393">
        <f t="shared" si="295"/>
        <v>0</v>
      </c>
      <c r="AT283" s="395">
        <f t="shared" si="296"/>
        <v>0</v>
      </c>
      <c r="AU283" s="393">
        <f t="shared" si="297"/>
        <v>0</v>
      </c>
      <c r="AV283" s="394">
        <f t="shared" si="298"/>
        <v>0</v>
      </c>
      <c r="AW283" s="747"/>
      <c r="AX283" s="746"/>
      <c r="BB283" s="559"/>
      <c r="BC283" s="536"/>
    </row>
    <row r="284" spans="1:55" ht="17.25" customHeight="1" thickBot="1">
      <c r="A284" s="847"/>
      <c r="B284" s="769" t="s">
        <v>181</v>
      </c>
      <c r="C284" s="759" t="s">
        <v>103</v>
      </c>
      <c r="D284" s="760"/>
      <c r="E284" s="117"/>
      <c r="F284" s="119"/>
      <c r="G284" s="117"/>
      <c r="H284" s="119"/>
      <c r="I284" s="117"/>
      <c r="J284" s="118"/>
      <c r="K284" s="117"/>
      <c r="L284" s="119"/>
      <c r="M284" s="117"/>
      <c r="N284" s="119"/>
      <c r="O284" s="117"/>
      <c r="P284" s="118"/>
      <c r="Q284" s="117"/>
      <c r="R284" s="119"/>
      <c r="S284" s="117"/>
      <c r="T284" s="119"/>
      <c r="U284" s="117"/>
      <c r="V284" s="118"/>
      <c r="W284" s="117"/>
      <c r="X284" s="119"/>
      <c r="Y284" s="117"/>
      <c r="Z284" s="119"/>
      <c r="AA284" s="117"/>
      <c r="AB284" s="118"/>
      <c r="AC284" s="117"/>
      <c r="AD284" s="119"/>
      <c r="AE284" s="117"/>
      <c r="AF284" s="119"/>
      <c r="AG284" s="117"/>
      <c r="AH284" s="118"/>
      <c r="AI284" s="117"/>
      <c r="AJ284" s="119"/>
      <c r="AK284" s="117"/>
      <c r="AL284" s="119"/>
      <c r="AM284" s="117"/>
      <c r="AN284" s="118"/>
      <c r="AO284" s="117"/>
      <c r="AP284" s="118"/>
      <c r="AQ284" s="403">
        <f t="shared" si="293"/>
        <v>0</v>
      </c>
      <c r="AR284" s="404">
        <f t="shared" si="294"/>
        <v>0</v>
      </c>
      <c r="AS284" s="405">
        <f t="shared" si="295"/>
        <v>0</v>
      </c>
      <c r="AT284" s="404">
        <f t="shared" si="296"/>
        <v>0</v>
      </c>
      <c r="AU284" s="405">
        <f t="shared" si="297"/>
        <v>0</v>
      </c>
      <c r="AV284" s="406">
        <f t="shared" si="298"/>
        <v>0</v>
      </c>
      <c r="AW284" s="747"/>
      <c r="AX284" s="746"/>
      <c r="BA284" s="535">
        <f t="shared" si="303"/>
        <v>0</v>
      </c>
      <c r="BB284" s="559">
        <f t="shared" si="300"/>
        <v>1.1481469</v>
      </c>
      <c r="BC284" s="536">
        <v>1148146.8999999999</v>
      </c>
    </row>
    <row r="285" spans="1:55" ht="17.25" customHeight="1" thickBot="1">
      <c r="A285" s="847"/>
      <c r="B285" s="770"/>
      <c r="C285" s="790"/>
      <c r="D285" s="791"/>
      <c r="E285" s="120"/>
      <c r="F285" s="122"/>
      <c r="G285" s="120"/>
      <c r="H285" s="122"/>
      <c r="I285" s="120"/>
      <c r="J285" s="121"/>
      <c r="K285" s="120"/>
      <c r="L285" s="122"/>
      <c r="M285" s="120"/>
      <c r="N285" s="122"/>
      <c r="O285" s="120"/>
      <c r="P285" s="121"/>
      <c r="Q285" s="120"/>
      <c r="R285" s="122"/>
      <c r="S285" s="120"/>
      <c r="T285" s="122"/>
      <c r="U285" s="120"/>
      <c r="V285" s="121"/>
      <c r="W285" s="120"/>
      <c r="X285" s="122"/>
      <c r="Y285" s="120"/>
      <c r="Z285" s="122"/>
      <c r="AA285" s="120"/>
      <c r="AB285" s="121"/>
      <c r="AC285" s="120"/>
      <c r="AD285" s="122"/>
      <c r="AE285" s="120"/>
      <c r="AF285" s="122"/>
      <c r="AG285" s="120"/>
      <c r="AH285" s="121"/>
      <c r="AI285" s="120"/>
      <c r="AJ285" s="122"/>
      <c r="AK285" s="120"/>
      <c r="AL285" s="122"/>
      <c r="AM285" s="120"/>
      <c r="AN285" s="121"/>
      <c r="AO285" s="120"/>
      <c r="AP285" s="121"/>
      <c r="AQ285" s="396">
        <f t="shared" si="293"/>
        <v>0</v>
      </c>
      <c r="AR285" s="395">
        <f t="shared" si="294"/>
        <v>0</v>
      </c>
      <c r="AS285" s="393">
        <f t="shared" si="295"/>
        <v>0</v>
      </c>
      <c r="AT285" s="395">
        <f t="shared" si="296"/>
        <v>0</v>
      </c>
      <c r="AU285" s="393">
        <f t="shared" si="297"/>
        <v>0</v>
      </c>
      <c r="AV285" s="394">
        <f t="shared" si="298"/>
        <v>0</v>
      </c>
      <c r="AW285" s="747"/>
      <c r="AX285" s="746"/>
      <c r="BB285" s="559"/>
      <c r="BC285" s="536"/>
    </row>
    <row r="286" spans="1:55" ht="17.25" customHeight="1" thickBot="1">
      <c r="A286" s="847"/>
      <c r="B286" s="769" t="s">
        <v>181</v>
      </c>
      <c r="C286" s="759" t="s">
        <v>104</v>
      </c>
      <c r="D286" s="760"/>
      <c r="E286" s="117"/>
      <c r="F286" s="119"/>
      <c r="G286" s="117"/>
      <c r="H286" s="119"/>
      <c r="I286" s="117"/>
      <c r="J286" s="118"/>
      <c r="K286" s="117"/>
      <c r="L286" s="119"/>
      <c r="M286" s="117"/>
      <c r="N286" s="119"/>
      <c r="O286" s="117"/>
      <c r="P286" s="118"/>
      <c r="Q286" s="117"/>
      <c r="R286" s="119"/>
      <c r="S286" s="117"/>
      <c r="T286" s="119"/>
      <c r="U286" s="117"/>
      <c r="V286" s="118"/>
      <c r="W286" s="117"/>
      <c r="X286" s="119"/>
      <c r="Y286" s="117"/>
      <c r="Z286" s="119"/>
      <c r="AA286" s="117"/>
      <c r="AB286" s="118"/>
      <c r="AC286" s="117"/>
      <c r="AD286" s="119"/>
      <c r="AE286" s="117"/>
      <c r="AF286" s="119"/>
      <c r="AG286" s="117"/>
      <c r="AH286" s="118"/>
      <c r="AI286" s="117"/>
      <c r="AJ286" s="119"/>
      <c r="AK286" s="117"/>
      <c r="AL286" s="119"/>
      <c r="AM286" s="117"/>
      <c r="AN286" s="118"/>
      <c r="AO286" s="117"/>
      <c r="AP286" s="118"/>
      <c r="AQ286" s="403">
        <f t="shared" si="293"/>
        <v>0</v>
      </c>
      <c r="AR286" s="404">
        <f t="shared" si="294"/>
        <v>0</v>
      </c>
      <c r="AS286" s="405">
        <f t="shared" si="295"/>
        <v>0</v>
      </c>
      <c r="AT286" s="404">
        <f t="shared" si="296"/>
        <v>0</v>
      </c>
      <c r="AU286" s="405">
        <f t="shared" si="297"/>
        <v>0</v>
      </c>
      <c r="AV286" s="406">
        <f t="shared" si="298"/>
        <v>0</v>
      </c>
      <c r="AW286" s="747"/>
      <c r="AX286" s="746"/>
      <c r="BA286" s="535">
        <f t="shared" si="303"/>
        <v>0</v>
      </c>
      <c r="BB286" s="559">
        <f t="shared" si="300"/>
        <v>0.67973519999999998</v>
      </c>
      <c r="BC286" s="536">
        <v>679735.2</v>
      </c>
    </row>
    <row r="287" spans="1:55" ht="17.25" customHeight="1" thickBot="1">
      <c r="A287" s="847"/>
      <c r="B287" s="770"/>
      <c r="C287" s="790"/>
      <c r="D287" s="791"/>
      <c r="E287" s="120"/>
      <c r="F287" s="122"/>
      <c r="G287" s="120"/>
      <c r="H287" s="122"/>
      <c r="I287" s="120"/>
      <c r="J287" s="121"/>
      <c r="K287" s="120"/>
      <c r="L287" s="122"/>
      <c r="M287" s="120"/>
      <c r="N287" s="122"/>
      <c r="O287" s="120"/>
      <c r="P287" s="121"/>
      <c r="Q287" s="120"/>
      <c r="R287" s="122"/>
      <c r="S287" s="120"/>
      <c r="T287" s="122"/>
      <c r="U287" s="120"/>
      <c r="V287" s="121"/>
      <c r="W287" s="120"/>
      <c r="X287" s="122"/>
      <c r="Y287" s="120"/>
      <c r="Z287" s="122"/>
      <c r="AA287" s="120"/>
      <c r="AB287" s="121"/>
      <c r="AC287" s="120"/>
      <c r="AD287" s="122"/>
      <c r="AE287" s="120"/>
      <c r="AF287" s="122"/>
      <c r="AG287" s="120"/>
      <c r="AH287" s="121"/>
      <c r="AI287" s="120"/>
      <c r="AJ287" s="122"/>
      <c r="AK287" s="120"/>
      <c r="AL287" s="122"/>
      <c r="AM287" s="120"/>
      <c r="AN287" s="121"/>
      <c r="AO287" s="120"/>
      <c r="AP287" s="121"/>
      <c r="AQ287" s="396">
        <f t="shared" si="293"/>
        <v>0</v>
      </c>
      <c r="AR287" s="395">
        <f t="shared" si="294"/>
        <v>0</v>
      </c>
      <c r="AS287" s="393">
        <f t="shared" si="295"/>
        <v>0</v>
      </c>
      <c r="AT287" s="395">
        <f t="shared" si="296"/>
        <v>0</v>
      </c>
      <c r="AU287" s="393">
        <f t="shared" si="297"/>
        <v>0</v>
      </c>
      <c r="AV287" s="394">
        <f t="shared" si="298"/>
        <v>0</v>
      </c>
      <c r="AW287" s="747"/>
      <c r="AX287" s="746"/>
      <c r="BB287" s="559"/>
      <c r="BC287" s="536"/>
    </row>
    <row r="288" spans="1:55" ht="17.25" customHeight="1" thickBot="1">
      <c r="A288" s="847"/>
      <c r="B288" s="832" t="s">
        <v>181</v>
      </c>
      <c r="C288" s="811" t="s">
        <v>335</v>
      </c>
      <c r="D288" s="812"/>
      <c r="E288" s="117"/>
      <c r="F288" s="119"/>
      <c r="G288" s="117"/>
      <c r="H288" s="119"/>
      <c r="I288" s="117"/>
      <c r="J288" s="118"/>
      <c r="K288" s="117"/>
      <c r="L288" s="119"/>
      <c r="M288" s="117"/>
      <c r="N288" s="119"/>
      <c r="O288" s="117"/>
      <c r="P288" s="118"/>
      <c r="Q288" s="117"/>
      <c r="R288" s="119"/>
      <c r="S288" s="117"/>
      <c r="T288" s="119"/>
      <c r="U288" s="117"/>
      <c r="V288" s="118"/>
      <c r="W288" s="117"/>
      <c r="X288" s="119"/>
      <c r="Y288" s="117"/>
      <c r="Z288" s="119"/>
      <c r="AA288" s="117"/>
      <c r="AB288" s="118"/>
      <c r="AC288" s="117"/>
      <c r="AD288" s="119"/>
      <c r="AE288" s="117"/>
      <c r="AF288" s="119"/>
      <c r="AG288" s="117"/>
      <c r="AH288" s="118"/>
      <c r="AI288" s="117"/>
      <c r="AJ288" s="119"/>
      <c r="AK288" s="117"/>
      <c r="AL288" s="119"/>
      <c r="AM288" s="117"/>
      <c r="AN288" s="118"/>
      <c r="AO288" s="117"/>
      <c r="AP288" s="118"/>
      <c r="AQ288" s="403">
        <f t="shared" si="293"/>
        <v>0</v>
      </c>
      <c r="AR288" s="404">
        <f t="shared" si="294"/>
        <v>0</v>
      </c>
      <c r="AS288" s="405">
        <f t="shared" si="295"/>
        <v>0</v>
      </c>
      <c r="AT288" s="404">
        <f t="shared" si="296"/>
        <v>0</v>
      </c>
      <c r="AU288" s="405">
        <f t="shared" si="297"/>
        <v>0</v>
      </c>
      <c r="AV288" s="406">
        <f t="shared" si="298"/>
        <v>0</v>
      </c>
      <c r="AW288" s="747"/>
      <c r="AX288" s="746"/>
      <c r="BA288" s="535">
        <f t="shared" si="303"/>
        <v>0</v>
      </c>
      <c r="BB288" s="559">
        <f t="shared" si="300"/>
        <v>1.5858535</v>
      </c>
      <c r="BC288" s="536">
        <v>1585853.5</v>
      </c>
    </row>
    <row r="289" spans="1:55" ht="17.25" customHeight="1" thickBot="1">
      <c r="A289" s="847"/>
      <c r="B289" s="848"/>
      <c r="C289" s="813"/>
      <c r="D289" s="814"/>
      <c r="E289" s="120"/>
      <c r="F289" s="122"/>
      <c r="G289" s="120"/>
      <c r="H289" s="122"/>
      <c r="I289" s="120"/>
      <c r="J289" s="121"/>
      <c r="K289" s="120"/>
      <c r="L289" s="122"/>
      <c r="M289" s="120"/>
      <c r="N289" s="122"/>
      <c r="O289" s="120"/>
      <c r="P289" s="121"/>
      <c r="Q289" s="120"/>
      <c r="R289" s="122"/>
      <c r="S289" s="120"/>
      <c r="T289" s="122"/>
      <c r="U289" s="120"/>
      <c r="V289" s="121"/>
      <c r="W289" s="120"/>
      <c r="X289" s="122"/>
      <c r="Y289" s="120"/>
      <c r="Z289" s="122"/>
      <c r="AA289" s="120"/>
      <c r="AB289" s="121"/>
      <c r="AC289" s="120"/>
      <c r="AD289" s="122"/>
      <c r="AE289" s="120"/>
      <c r="AF289" s="122"/>
      <c r="AG289" s="120"/>
      <c r="AH289" s="121"/>
      <c r="AI289" s="120"/>
      <c r="AJ289" s="122"/>
      <c r="AK289" s="120"/>
      <c r="AL289" s="122"/>
      <c r="AM289" s="120"/>
      <c r="AN289" s="121"/>
      <c r="AO289" s="120"/>
      <c r="AP289" s="121"/>
      <c r="AQ289" s="396">
        <f t="shared" si="293"/>
        <v>0</v>
      </c>
      <c r="AR289" s="395">
        <f t="shared" si="294"/>
        <v>0</v>
      </c>
      <c r="AS289" s="393">
        <f t="shared" si="295"/>
        <v>0</v>
      </c>
      <c r="AT289" s="395">
        <f t="shared" si="296"/>
        <v>0</v>
      </c>
      <c r="AU289" s="393">
        <f t="shared" si="297"/>
        <v>0</v>
      </c>
      <c r="AV289" s="394">
        <f t="shared" si="298"/>
        <v>0</v>
      </c>
      <c r="AW289" s="747"/>
      <c r="AX289" s="746"/>
      <c r="BB289" s="559"/>
      <c r="BC289" s="536"/>
    </row>
    <row r="290" spans="1:55" ht="17.25" customHeight="1" thickBot="1">
      <c r="A290" s="847"/>
      <c r="B290" s="769" t="s">
        <v>181</v>
      </c>
      <c r="C290" s="759" t="s">
        <v>105</v>
      </c>
      <c r="D290" s="760"/>
      <c r="E290" s="117"/>
      <c r="F290" s="119"/>
      <c r="G290" s="117"/>
      <c r="H290" s="119"/>
      <c r="I290" s="117"/>
      <c r="J290" s="118"/>
      <c r="K290" s="117"/>
      <c r="L290" s="119"/>
      <c r="M290" s="117"/>
      <c r="N290" s="119"/>
      <c r="O290" s="117"/>
      <c r="P290" s="118"/>
      <c r="Q290" s="117"/>
      <c r="R290" s="119"/>
      <c r="S290" s="117"/>
      <c r="T290" s="119"/>
      <c r="U290" s="117"/>
      <c r="V290" s="118"/>
      <c r="W290" s="117"/>
      <c r="X290" s="119"/>
      <c r="Y290" s="117"/>
      <c r="Z290" s="119"/>
      <c r="AA290" s="117"/>
      <c r="AB290" s="118"/>
      <c r="AC290" s="117"/>
      <c r="AD290" s="119"/>
      <c r="AE290" s="117"/>
      <c r="AF290" s="119"/>
      <c r="AG290" s="117"/>
      <c r="AH290" s="118"/>
      <c r="AI290" s="117"/>
      <c r="AJ290" s="119"/>
      <c r="AK290" s="117"/>
      <c r="AL290" s="119"/>
      <c r="AM290" s="117"/>
      <c r="AN290" s="118"/>
      <c r="AO290" s="117"/>
      <c r="AP290" s="118"/>
      <c r="AQ290" s="403">
        <f t="shared" si="293"/>
        <v>0</v>
      </c>
      <c r="AR290" s="404">
        <f t="shared" si="294"/>
        <v>0</v>
      </c>
      <c r="AS290" s="405">
        <f t="shared" si="295"/>
        <v>0</v>
      </c>
      <c r="AT290" s="404">
        <f t="shared" si="296"/>
        <v>0</v>
      </c>
      <c r="AU290" s="405">
        <f t="shared" si="297"/>
        <v>0</v>
      </c>
      <c r="AV290" s="406">
        <f t="shared" si="298"/>
        <v>0</v>
      </c>
      <c r="AW290" s="747"/>
      <c r="AX290" s="746"/>
      <c r="BA290" s="535">
        <f t="shared" si="303"/>
        <v>0</v>
      </c>
      <c r="BB290" s="559">
        <f t="shared" si="300"/>
        <v>1.2331038000000001</v>
      </c>
      <c r="BC290" s="536">
        <v>1233103.8</v>
      </c>
    </row>
    <row r="291" spans="1:55" ht="17.25" customHeight="1" thickBot="1">
      <c r="A291" s="847"/>
      <c r="B291" s="770"/>
      <c r="C291" s="790"/>
      <c r="D291" s="791"/>
      <c r="E291" s="120"/>
      <c r="F291" s="122"/>
      <c r="G291" s="120"/>
      <c r="H291" s="122"/>
      <c r="I291" s="120"/>
      <c r="J291" s="121"/>
      <c r="K291" s="120"/>
      <c r="L291" s="122"/>
      <c r="M291" s="120"/>
      <c r="N291" s="122"/>
      <c r="O291" s="120"/>
      <c r="P291" s="121"/>
      <c r="Q291" s="120"/>
      <c r="R291" s="122"/>
      <c r="S291" s="120"/>
      <c r="T291" s="122"/>
      <c r="U291" s="120"/>
      <c r="V291" s="121"/>
      <c r="W291" s="120"/>
      <c r="X291" s="122"/>
      <c r="Y291" s="120"/>
      <c r="Z291" s="122"/>
      <c r="AA291" s="120"/>
      <c r="AB291" s="121"/>
      <c r="AC291" s="120"/>
      <c r="AD291" s="122"/>
      <c r="AE291" s="120"/>
      <c r="AF291" s="122"/>
      <c r="AG291" s="120"/>
      <c r="AH291" s="121"/>
      <c r="AI291" s="120"/>
      <c r="AJ291" s="122"/>
      <c r="AK291" s="120"/>
      <c r="AL291" s="122"/>
      <c r="AM291" s="120"/>
      <c r="AN291" s="121"/>
      <c r="AO291" s="120"/>
      <c r="AP291" s="121"/>
      <c r="AQ291" s="396">
        <f t="shared" si="293"/>
        <v>0</v>
      </c>
      <c r="AR291" s="395">
        <f t="shared" si="294"/>
        <v>0</v>
      </c>
      <c r="AS291" s="393">
        <f t="shared" si="295"/>
        <v>0</v>
      </c>
      <c r="AT291" s="395">
        <f t="shared" si="296"/>
        <v>0</v>
      </c>
      <c r="AU291" s="393">
        <f t="shared" si="297"/>
        <v>0</v>
      </c>
      <c r="AV291" s="394">
        <f t="shared" si="298"/>
        <v>0</v>
      </c>
      <c r="AW291" s="747"/>
      <c r="AX291" s="746"/>
      <c r="BB291" s="559"/>
      <c r="BC291" s="536"/>
    </row>
    <row r="292" spans="1:55" ht="17.25" customHeight="1" thickBot="1">
      <c r="A292" s="847"/>
      <c r="B292" s="769" t="s">
        <v>181</v>
      </c>
      <c r="C292" s="759" t="s">
        <v>106</v>
      </c>
      <c r="D292" s="760"/>
      <c r="E292" s="117"/>
      <c r="F292" s="119"/>
      <c r="G292" s="117"/>
      <c r="H292" s="119"/>
      <c r="I292" s="117"/>
      <c r="J292" s="118"/>
      <c r="K292" s="117"/>
      <c r="L292" s="119"/>
      <c r="M292" s="117"/>
      <c r="N292" s="119"/>
      <c r="O292" s="117"/>
      <c r="P292" s="118"/>
      <c r="Q292" s="117"/>
      <c r="R292" s="119"/>
      <c r="S292" s="117"/>
      <c r="T292" s="119"/>
      <c r="U292" s="117"/>
      <c r="V292" s="118"/>
      <c r="W292" s="117"/>
      <c r="X292" s="119"/>
      <c r="Y292" s="117"/>
      <c r="Z292" s="119"/>
      <c r="AA292" s="117"/>
      <c r="AB292" s="118"/>
      <c r="AC292" s="117"/>
      <c r="AD292" s="119"/>
      <c r="AE292" s="117"/>
      <c r="AF292" s="119"/>
      <c r="AG292" s="117"/>
      <c r="AH292" s="118"/>
      <c r="AI292" s="117"/>
      <c r="AJ292" s="119"/>
      <c r="AK292" s="117"/>
      <c r="AL292" s="119"/>
      <c r="AM292" s="117"/>
      <c r="AN292" s="118"/>
      <c r="AO292" s="117"/>
      <c r="AP292" s="118"/>
      <c r="AQ292" s="403">
        <f t="shared" si="293"/>
        <v>0</v>
      </c>
      <c r="AR292" s="404">
        <f t="shared" si="294"/>
        <v>0</v>
      </c>
      <c r="AS292" s="405">
        <f t="shared" si="295"/>
        <v>0</v>
      </c>
      <c r="AT292" s="404">
        <f t="shared" si="296"/>
        <v>0</v>
      </c>
      <c r="AU292" s="405">
        <f t="shared" si="297"/>
        <v>0</v>
      </c>
      <c r="AV292" s="406">
        <f t="shared" si="298"/>
        <v>0</v>
      </c>
      <c r="AW292" s="747"/>
      <c r="AX292" s="746"/>
      <c r="BA292" s="535">
        <f t="shared" si="303"/>
        <v>0</v>
      </c>
      <c r="BB292" s="559">
        <f t="shared" si="300"/>
        <v>0.17216100000000001</v>
      </c>
      <c r="BC292" s="536">
        <v>172161</v>
      </c>
    </row>
    <row r="293" spans="1:55" ht="17.25" customHeight="1" thickBot="1">
      <c r="A293" s="847"/>
      <c r="B293" s="770"/>
      <c r="C293" s="790"/>
      <c r="D293" s="791"/>
      <c r="E293" s="120"/>
      <c r="F293" s="122"/>
      <c r="G293" s="120"/>
      <c r="H293" s="122"/>
      <c r="I293" s="120"/>
      <c r="J293" s="121"/>
      <c r="K293" s="120"/>
      <c r="L293" s="122"/>
      <c r="M293" s="120"/>
      <c r="N293" s="122"/>
      <c r="O293" s="120"/>
      <c r="P293" s="121"/>
      <c r="Q293" s="120"/>
      <c r="R293" s="122"/>
      <c r="S293" s="120"/>
      <c r="T293" s="122"/>
      <c r="U293" s="120"/>
      <c r="V293" s="121"/>
      <c r="W293" s="120"/>
      <c r="X293" s="122"/>
      <c r="Y293" s="120"/>
      <c r="Z293" s="122"/>
      <c r="AA293" s="120"/>
      <c r="AB293" s="121"/>
      <c r="AC293" s="120"/>
      <c r="AD293" s="122"/>
      <c r="AE293" s="120"/>
      <c r="AF293" s="122"/>
      <c r="AG293" s="120"/>
      <c r="AH293" s="121"/>
      <c r="AI293" s="120"/>
      <c r="AJ293" s="122"/>
      <c r="AK293" s="120"/>
      <c r="AL293" s="122"/>
      <c r="AM293" s="120"/>
      <c r="AN293" s="121"/>
      <c r="AO293" s="120"/>
      <c r="AP293" s="121"/>
      <c r="AQ293" s="396">
        <f t="shared" si="293"/>
        <v>0</v>
      </c>
      <c r="AR293" s="395">
        <f t="shared" si="294"/>
        <v>0</v>
      </c>
      <c r="AS293" s="393">
        <f t="shared" si="295"/>
        <v>0</v>
      </c>
      <c r="AT293" s="395">
        <f t="shared" si="296"/>
        <v>0</v>
      </c>
      <c r="AU293" s="393">
        <f t="shared" si="297"/>
        <v>0</v>
      </c>
      <c r="AV293" s="394">
        <f t="shared" si="298"/>
        <v>0</v>
      </c>
      <c r="AW293" s="747"/>
      <c r="AX293" s="746"/>
      <c r="BB293" s="559"/>
      <c r="BC293" s="536"/>
    </row>
    <row r="294" spans="1:55" ht="17.25" customHeight="1" thickBot="1">
      <c r="A294" s="847"/>
      <c r="B294" s="769" t="s">
        <v>181</v>
      </c>
      <c r="C294" s="759" t="s">
        <v>107</v>
      </c>
      <c r="D294" s="760"/>
      <c r="E294" s="117"/>
      <c r="F294" s="119"/>
      <c r="G294" s="117"/>
      <c r="H294" s="119"/>
      <c r="I294" s="117"/>
      <c r="J294" s="118"/>
      <c r="K294" s="117"/>
      <c r="L294" s="119"/>
      <c r="M294" s="117"/>
      <c r="N294" s="119"/>
      <c r="O294" s="117"/>
      <c r="P294" s="118"/>
      <c r="Q294" s="117"/>
      <c r="R294" s="119"/>
      <c r="S294" s="117"/>
      <c r="T294" s="119"/>
      <c r="U294" s="117"/>
      <c r="V294" s="118"/>
      <c r="W294" s="117"/>
      <c r="X294" s="119"/>
      <c r="Y294" s="117"/>
      <c r="Z294" s="119"/>
      <c r="AA294" s="117"/>
      <c r="AB294" s="118"/>
      <c r="AC294" s="117"/>
      <c r="AD294" s="119"/>
      <c r="AE294" s="117"/>
      <c r="AF294" s="119"/>
      <c r="AG294" s="117"/>
      <c r="AH294" s="118"/>
      <c r="AI294" s="117"/>
      <c r="AJ294" s="119"/>
      <c r="AK294" s="117"/>
      <c r="AL294" s="119"/>
      <c r="AM294" s="117"/>
      <c r="AN294" s="118"/>
      <c r="AO294" s="117"/>
      <c r="AP294" s="118"/>
      <c r="AQ294" s="403">
        <f t="shared" si="293"/>
        <v>0</v>
      </c>
      <c r="AR294" s="404">
        <f t="shared" si="294"/>
        <v>0</v>
      </c>
      <c r="AS294" s="405">
        <f t="shared" si="295"/>
        <v>0</v>
      </c>
      <c r="AT294" s="404">
        <f t="shared" si="296"/>
        <v>0</v>
      </c>
      <c r="AU294" s="405">
        <f t="shared" si="297"/>
        <v>0</v>
      </c>
      <c r="AV294" s="406">
        <f t="shared" si="298"/>
        <v>0</v>
      </c>
      <c r="AW294" s="747"/>
      <c r="AX294" s="746"/>
      <c r="BA294" s="535">
        <f t="shared" ref="BA294" si="304">AQ294/BB294</f>
        <v>0</v>
      </c>
      <c r="BB294" s="559">
        <f t="shared" si="300"/>
        <v>3.64014E-2</v>
      </c>
      <c r="BC294" s="536">
        <v>36401.4</v>
      </c>
    </row>
    <row r="295" spans="1:55" ht="17.25" customHeight="1" thickBot="1">
      <c r="A295" s="847"/>
      <c r="B295" s="770"/>
      <c r="C295" s="790"/>
      <c r="D295" s="791" t="s">
        <v>299</v>
      </c>
      <c r="E295" s="120"/>
      <c r="F295" s="122"/>
      <c r="G295" s="120"/>
      <c r="H295" s="122"/>
      <c r="I295" s="120"/>
      <c r="J295" s="121"/>
      <c r="K295" s="120"/>
      <c r="L295" s="122"/>
      <c r="M295" s="120"/>
      <c r="N295" s="122"/>
      <c r="O295" s="120"/>
      <c r="P295" s="121"/>
      <c r="Q295" s="120"/>
      <c r="R295" s="122"/>
      <c r="S295" s="120"/>
      <c r="T295" s="122"/>
      <c r="U295" s="120"/>
      <c r="V295" s="121"/>
      <c r="W295" s="120"/>
      <c r="X295" s="122"/>
      <c r="Y295" s="120"/>
      <c r="Z295" s="122"/>
      <c r="AA295" s="120"/>
      <c r="AB295" s="121"/>
      <c r="AC295" s="120"/>
      <c r="AD295" s="122"/>
      <c r="AE295" s="120"/>
      <c r="AF295" s="122"/>
      <c r="AG295" s="120"/>
      <c r="AH295" s="121"/>
      <c r="AI295" s="120"/>
      <c r="AJ295" s="122"/>
      <c r="AK295" s="120"/>
      <c r="AL295" s="122"/>
      <c r="AM295" s="120"/>
      <c r="AN295" s="121"/>
      <c r="AO295" s="120"/>
      <c r="AP295" s="121"/>
      <c r="AQ295" s="396">
        <f t="shared" si="293"/>
        <v>0</v>
      </c>
      <c r="AR295" s="395">
        <f t="shared" si="294"/>
        <v>0</v>
      </c>
      <c r="AS295" s="393">
        <f t="shared" si="295"/>
        <v>0</v>
      </c>
      <c r="AT295" s="395">
        <f t="shared" si="296"/>
        <v>0</v>
      </c>
      <c r="AU295" s="393">
        <f t="shared" si="297"/>
        <v>0</v>
      </c>
      <c r="AV295" s="394">
        <f t="shared" si="298"/>
        <v>0</v>
      </c>
      <c r="AW295" s="747"/>
      <c r="AX295" s="746"/>
      <c r="BB295" s="559"/>
      <c r="BC295" s="536"/>
    </row>
    <row r="296" spans="1:55" ht="17.25" customHeight="1" thickBot="1">
      <c r="A296" s="847"/>
      <c r="B296" s="769" t="s">
        <v>306</v>
      </c>
      <c r="C296" s="759" t="s">
        <v>108</v>
      </c>
      <c r="D296" s="760"/>
      <c r="E296" s="117"/>
      <c r="F296" s="119"/>
      <c r="G296" s="117"/>
      <c r="H296" s="119"/>
      <c r="I296" s="117"/>
      <c r="J296" s="118"/>
      <c r="K296" s="117"/>
      <c r="L296" s="119"/>
      <c r="M296" s="117"/>
      <c r="N296" s="119"/>
      <c r="O296" s="117"/>
      <c r="P296" s="118"/>
      <c r="Q296" s="117"/>
      <c r="R296" s="119"/>
      <c r="S296" s="117"/>
      <c r="T296" s="119"/>
      <c r="U296" s="117"/>
      <c r="V296" s="118"/>
      <c r="W296" s="117"/>
      <c r="X296" s="119">
        <v>1</v>
      </c>
      <c r="Y296" s="117"/>
      <c r="Z296" s="119"/>
      <c r="AA296" s="117"/>
      <c r="AB296" s="118"/>
      <c r="AC296" s="117"/>
      <c r="AD296" s="124">
        <v>7</v>
      </c>
      <c r="AE296" s="117"/>
      <c r="AF296" s="124"/>
      <c r="AG296" s="117"/>
      <c r="AH296" s="118">
        <v>3</v>
      </c>
      <c r="AI296" s="117"/>
      <c r="AJ296" s="119"/>
      <c r="AK296" s="117"/>
      <c r="AL296" s="119"/>
      <c r="AM296" s="117"/>
      <c r="AN296" s="118"/>
      <c r="AO296" s="117"/>
      <c r="AP296" s="118"/>
      <c r="AQ296" s="403">
        <f t="shared" si="293"/>
        <v>0</v>
      </c>
      <c r="AR296" s="404">
        <f t="shared" si="294"/>
        <v>8</v>
      </c>
      <c r="AS296" s="405">
        <f t="shared" si="295"/>
        <v>0</v>
      </c>
      <c r="AT296" s="404">
        <f t="shared" si="296"/>
        <v>0</v>
      </c>
      <c r="AU296" s="405">
        <f t="shared" si="297"/>
        <v>0</v>
      </c>
      <c r="AV296" s="406">
        <f t="shared" si="298"/>
        <v>3</v>
      </c>
      <c r="AW296" s="747"/>
      <c r="AX296" s="746">
        <v>9.26</v>
      </c>
      <c r="BA296" s="535">
        <f t="shared" ref="BA296" si="305">(AQ296-AR296)/BB296</f>
        <v>-376.48299002790685</v>
      </c>
      <c r="BB296" s="559">
        <f t="shared" si="300"/>
        <v>2.1249299999999999E-2</v>
      </c>
      <c r="BC296" s="536">
        <v>21249.3</v>
      </c>
    </row>
    <row r="297" spans="1:55" ht="17.25" customHeight="1" thickBot="1">
      <c r="A297" s="847"/>
      <c r="B297" s="770"/>
      <c r="C297" s="790" t="s">
        <v>98</v>
      </c>
      <c r="D297" s="791"/>
      <c r="E297" s="120"/>
      <c r="F297" s="122"/>
      <c r="G297" s="120"/>
      <c r="H297" s="122"/>
      <c r="I297" s="120"/>
      <c r="J297" s="121"/>
      <c r="K297" s="120"/>
      <c r="L297" s="122"/>
      <c r="M297" s="120"/>
      <c r="N297" s="122"/>
      <c r="O297" s="120"/>
      <c r="P297" s="121"/>
      <c r="Q297" s="120"/>
      <c r="R297" s="122"/>
      <c r="S297" s="120"/>
      <c r="T297" s="122"/>
      <c r="U297" s="120"/>
      <c r="V297" s="121"/>
      <c r="W297" s="120"/>
      <c r="X297" s="122"/>
      <c r="Y297" s="120"/>
      <c r="Z297" s="122"/>
      <c r="AA297" s="120"/>
      <c r="AB297" s="121"/>
      <c r="AC297" s="120"/>
      <c r="AD297" s="122">
        <v>1</v>
      </c>
      <c r="AE297" s="120"/>
      <c r="AF297" s="122"/>
      <c r="AG297" s="120"/>
      <c r="AH297" s="121">
        <v>1</v>
      </c>
      <c r="AI297" s="120"/>
      <c r="AJ297" s="122"/>
      <c r="AK297" s="120"/>
      <c r="AL297" s="122"/>
      <c r="AM297" s="120"/>
      <c r="AN297" s="121"/>
      <c r="AO297" s="120"/>
      <c r="AP297" s="121"/>
      <c r="AQ297" s="396">
        <f t="shared" si="293"/>
        <v>0</v>
      </c>
      <c r="AR297" s="395">
        <f t="shared" si="294"/>
        <v>1</v>
      </c>
      <c r="AS297" s="393">
        <f t="shared" si="295"/>
        <v>0</v>
      </c>
      <c r="AT297" s="395">
        <f t="shared" si="296"/>
        <v>0</v>
      </c>
      <c r="AU297" s="393">
        <f t="shared" si="297"/>
        <v>0</v>
      </c>
      <c r="AV297" s="394">
        <f t="shared" si="298"/>
        <v>1</v>
      </c>
      <c r="AW297" s="747"/>
      <c r="AX297" s="746"/>
      <c r="BA297" s="535">
        <f t="shared" ref="BA297" si="306">AR296/BB297</f>
        <v>9.2553278873441496</v>
      </c>
      <c r="BB297" s="559">
        <f t="shared" si="300"/>
        <v>0.864367</v>
      </c>
      <c r="BC297" s="536">
        <v>864367</v>
      </c>
    </row>
    <row r="298" spans="1:55" ht="17.25" customHeight="1" thickBot="1">
      <c r="A298" s="847"/>
      <c r="B298" s="769" t="s">
        <v>181</v>
      </c>
      <c r="C298" s="759" t="s">
        <v>324</v>
      </c>
      <c r="D298" s="760"/>
      <c r="E298" s="117"/>
      <c r="F298" s="119"/>
      <c r="G298" s="117"/>
      <c r="H298" s="119"/>
      <c r="I298" s="117"/>
      <c r="J298" s="118"/>
      <c r="K298" s="117"/>
      <c r="L298" s="119"/>
      <c r="M298" s="117"/>
      <c r="N298" s="119"/>
      <c r="O298" s="117"/>
      <c r="P298" s="118"/>
      <c r="Q298" s="117"/>
      <c r="R298" s="119"/>
      <c r="S298" s="117"/>
      <c r="T298" s="119"/>
      <c r="U298" s="117"/>
      <c r="V298" s="118"/>
      <c r="W298" s="117"/>
      <c r="X298" s="119"/>
      <c r="Y298" s="117"/>
      <c r="Z298" s="119"/>
      <c r="AA298" s="117"/>
      <c r="AB298" s="118"/>
      <c r="AC298" s="117"/>
      <c r="AD298" s="119"/>
      <c r="AE298" s="117"/>
      <c r="AF298" s="119"/>
      <c r="AG298" s="117"/>
      <c r="AH298" s="118"/>
      <c r="AI298" s="117"/>
      <c r="AJ298" s="119"/>
      <c r="AK298" s="117"/>
      <c r="AL298" s="119"/>
      <c r="AM298" s="117"/>
      <c r="AN298" s="118"/>
      <c r="AO298" s="117"/>
      <c r="AP298" s="118"/>
      <c r="AQ298" s="403">
        <f t="shared" si="293"/>
        <v>0</v>
      </c>
      <c r="AR298" s="404">
        <f t="shared" si="294"/>
        <v>0</v>
      </c>
      <c r="AS298" s="405">
        <f t="shared" si="295"/>
        <v>0</v>
      </c>
      <c r="AT298" s="404">
        <f t="shared" si="296"/>
        <v>0</v>
      </c>
      <c r="AU298" s="405">
        <f t="shared" si="297"/>
        <v>0</v>
      </c>
      <c r="AV298" s="406">
        <f t="shared" si="298"/>
        <v>0</v>
      </c>
      <c r="AW298" s="747"/>
      <c r="AX298" s="746"/>
      <c r="BA298" s="535">
        <f t="shared" ref="BA298" si="307">AQ298/BB298</f>
        <v>0</v>
      </c>
      <c r="BB298" s="559">
        <f t="shared" si="300"/>
        <v>5.3468399999999999E-2</v>
      </c>
      <c r="BC298" s="536">
        <v>53468.4</v>
      </c>
    </row>
    <row r="299" spans="1:55" ht="17.25" customHeight="1" thickBot="1">
      <c r="A299" s="847"/>
      <c r="B299" s="770"/>
      <c r="C299" s="790"/>
      <c r="D299" s="791" t="s">
        <v>299</v>
      </c>
      <c r="E299" s="120"/>
      <c r="F299" s="122"/>
      <c r="G299" s="120"/>
      <c r="H299" s="122"/>
      <c r="I299" s="120"/>
      <c r="J299" s="121"/>
      <c r="K299" s="120"/>
      <c r="L299" s="122"/>
      <c r="M299" s="120"/>
      <c r="N299" s="122"/>
      <c r="O299" s="120"/>
      <c r="P299" s="121"/>
      <c r="Q299" s="120"/>
      <c r="R299" s="122"/>
      <c r="S299" s="120"/>
      <c r="T299" s="122"/>
      <c r="U299" s="120"/>
      <c r="V299" s="121"/>
      <c r="W299" s="120"/>
      <c r="X299" s="122"/>
      <c r="Y299" s="120"/>
      <c r="Z299" s="122"/>
      <c r="AA299" s="120"/>
      <c r="AB299" s="121"/>
      <c r="AC299" s="120"/>
      <c r="AD299" s="122"/>
      <c r="AE299" s="120"/>
      <c r="AF299" s="122"/>
      <c r="AG299" s="120"/>
      <c r="AH299" s="121"/>
      <c r="AI299" s="120"/>
      <c r="AJ299" s="122"/>
      <c r="AK299" s="120"/>
      <c r="AL299" s="122"/>
      <c r="AM299" s="120"/>
      <c r="AN299" s="121"/>
      <c r="AO299" s="120"/>
      <c r="AP299" s="121"/>
      <c r="AQ299" s="396">
        <f t="shared" si="293"/>
        <v>0</v>
      </c>
      <c r="AR299" s="395">
        <f t="shared" si="294"/>
        <v>0</v>
      </c>
      <c r="AS299" s="393">
        <f t="shared" si="295"/>
        <v>0</v>
      </c>
      <c r="AT299" s="395">
        <f t="shared" si="296"/>
        <v>0</v>
      </c>
      <c r="AU299" s="393">
        <f t="shared" si="297"/>
        <v>0</v>
      </c>
      <c r="AV299" s="394">
        <f t="shared" si="298"/>
        <v>0</v>
      </c>
      <c r="AW299" s="747"/>
      <c r="AX299" s="746"/>
      <c r="BB299" s="559"/>
      <c r="BC299" s="536"/>
    </row>
    <row r="300" spans="1:55" ht="17.25" customHeight="1" thickBot="1">
      <c r="A300" s="847"/>
      <c r="B300" s="769" t="s">
        <v>181</v>
      </c>
      <c r="C300" s="759" t="s">
        <v>109</v>
      </c>
      <c r="D300" s="760"/>
      <c r="E300" s="117"/>
      <c r="F300" s="119"/>
      <c r="G300" s="117"/>
      <c r="H300" s="119"/>
      <c r="I300" s="117"/>
      <c r="J300" s="118"/>
      <c r="K300" s="117"/>
      <c r="L300" s="119"/>
      <c r="M300" s="117"/>
      <c r="N300" s="119"/>
      <c r="O300" s="117"/>
      <c r="P300" s="118"/>
      <c r="Q300" s="117"/>
      <c r="R300" s="119"/>
      <c r="S300" s="117"/>
      <c r="T300" s="119"/>
      <c r="U300" s="117"/>
      <c r="V300" s="118"/>
      <c r="W300" s="117"/>
      <c r="X300" s="119"/>
      <c r="Y300" s="117"/>
      <c r="Z300" s="119"/>
      <c r="AA300" s="117"/>
      <c r="AB300" s="118"/>
      <c r="AC300" s="117"/>
      <c r="AD300" s="119"/>
      <c r="AE300" s="117"/>
      <c r="AF300" s="119"/>
      <c r="AG300" s="117"/>
      <c r="AH300" s="118"/>
      <c r="AI300" s="117"/>
      <c r="AJ300" s="119"/>
      <c r="AK300" s="117"/>
      <c r="AL300" s="119"/>
      <c r="AM300" s="117"/>
      <c r="AN300" s="118"/>
      <c r="AO300" s="117"/>
      <c r="AP300" s="118"/>
      <c r="AQ300" s="403">
        <f t="shared" si="293"/>
        <v>0</v>
      </c>
      <c r="AR300" s="404">
        <f t="shared" si="294"/>
        <v>0</v>
      </c>
      <c r="AS300" s="405">
        <f t="shared" si="295"/>
        <v>0</v>
      </c>
      <c r="AT300" s="404">
        <f t="shared" si="296"/>
        <v>0</v>
      </c>
      <c r="AU300" s="405">
        <f t="shared" si="297"/>
        <v>0</v>
      </c>
      <c r="AV300" s="406">
        <f t="shared" si="298"/>
        <v>0</v>
      </c>
      <c r="AW300" s="747"/>
      <c r="AX300" s="746"/>
      <c r="BA300" s="535">
        <f t="shared" ref="BA300" si="308">AQ300/BB300</f>
        <v>0</v>
      </c>
      <c r="BB300" s="559">
        <f t="shared" si="300"/>
        <v>3.0248000000000001E-2</v>
      </c>
      <c r="BC300" s="536">
        <v>30248</v>
      </c>
    </row>
    <row r="301" spans="1:55" ht="17.25" customHeight="1" thickBot="1">
      <c r="A301" s="847"/>
      <c r="B301" s="770"/>
      <c r="C301" s="790"/>
      <c r="D301" s="791" t="s">
        <v>299</v>
      </c>
      <c r="E301" s="120"/>
      <c r="F301" s="122"/>
      <c r="G301" s="120"/>
      <c r="H301" s="122"/>
      <c r="I301" s="120"/>
      <c r="J301" s="121"/>
      <c r="K301" s="120"/>
      <c r="L301" s="122"/>
      <c r="M301" s="120"/>
      <c r="N301" s="122"/>
      <c r="O301" s="120"/>
      <c r="P301" s="121"/>
      <c r="Q301" s="120"/>
      <c r="R301" s="122"/>
      <c r="S301" s="120"/>
      <c r="T301" s="122"/>
      <c r="U301" s="120"/>
      <c r="V301" s="121"/>
      <c r="W301" s="120"/>
      <c r="X301" s="122"/>
      <c r="Y301" s="120"/>
      <c r="Z301" s="122"/>
      <c r="AA301" s="120"/>
      <c r="AB301" s="121"/>
      <c r="AC301" s="120"/>
      <c r="AD301" s="122"/>
      <c r="AE301" s="120"/>
      <c r="AF301" s="122"/>
      <c r="AG301" s="120"/>
      <c r="AH301" s="121"/>
      <c r="AI301" s="120"/>
      <c r="AJ301" s="122"/>
      <c r="AK301" s="120"/>
      <c r="AL301" s="122"/>
      <c r="AM301" s="120"/>
      <c r="AN301" s="121"/>
      <c r="AO301" s="120"/>
      <c r="AP301" s="121"/>
      <c r="AQ301" s="396">
        <f t="shared" si="293"/>
        <v>0</v>
      </c>
      <c r="AR301" s="395">
        <f t="shared" si="294"/>
        <v>0</v>
      </c>
      <c r="AS301" s="393">
        <f t="shared" si="295"/>
        <v>0</v>
      </c>
      <c r="AT301" s="395">
        <f t="shared" si="296"/>
        <v>0</v>
      </c>
      <c r="AU301" s="393">
        <f t="shared" si="297"/>
        <v>0</v>
      </c>
      <c r="AV301" s="394">
        <f t="shared" si="298"/>
        <v>0</v>
      </c>
      <c r="AW301" s="747"/>
      <c r="AX301" s="746"/>
      <c r="BB301" s="559"/>
      <c r="BC301" s="536"/>
    </row>
    <row r="302" spans="1:55" ht="17.25" customHeight="1" thickBot="1">
      <c r="A302" s="847"/>
      <c r="B302" s="769" t="s">
        <v>181</v>
      </c>
      <c r="C302" s="759" t="s">
        <v>110</v>
      </c>
      <c r="D302" s="760"/>
      <c r="E302" s="117"/>
      <c r="F302" s="119"/>
      <c r="G302" s="117"/>
      <c r="H302" s="119"/>
      <c r="I302" s="117"/>
      <c r="J302" s="118"/>
      <c r="K302" s="117"/>
      <c r="L302" s="119"/>
      <c r="M302" s="117"/>
      <c r="N302" s="119"/>
      <c r="O302" s="117"/>
      <c r="P302" s="118"/>
      <c r="Q302" s="117"/>
      <c r="R302" s="119"/>
      <c r="S302" s="117"/>
      <c r="T302" s="119"/>
      <c r="U302" s="117"/>
      <c r="V302" s="118"/>
      <c r="W302" s="117"/>
      <c r="X302" s="119"/>
      <c r="Y302" s="117"/>
      <c r="Z302" s="119"/>
      <c r="AA302" s="117"/>
      <c r="AB302" s="118"/>
      <c r="AC302" s="117"/>
      <c r="AD302" s="119"/>
      <c r="AE302" s="117"/>
      <c r="AF302" s="119"/>
      <c r="AG302" s="117"/>
      <c r="AH302" s="118"/>
      <c r="AI302" s="117"/>
      <c r="AJ302" s="119"/>
      <c r="AK302" s="117"/>
      <c r="AL302" s="119"/>
      <c r="AM302" s="117"/>
      <c r="AN302" s="118"/>
      <c r="AO302" s="117"/>
      <c r="AP302" s="118"/>
      <c r="AQ302" s="403">
        <f t="shared" si="293"/>
        <v>0</v>
      </c>
      <c r="AR302" s="404">
        <f t="shared" si="294"/>
        <v>0</v>
      </c>
      <c r="AS302" s="405">
        <f t="shared" si="295"/>
        <v>0</v>
      </c>
      <c r="AT302" s="404">
        <f t="shared" si="296"/>
        <v>0</v>
      </c>
      <c r="AU302" s="405">
        <f t="shared" si="297"/>
        <v>0</v>
      </c>
      <c r="AV302" s="406">
        <f t="shared" si="298"/>
        <v>0</v>
      </c>
      <c r="AW302" s="747"/>
      <c r="AX302" s="746"/>
      <c r="BA302" s="535">
        <f t="shared" ref="BA302" si="309">AQ302/BB302</f>
        <v>0</v>
      </c>
      <c r="BB302" s="559">
        <f t="shared" si="300"/>
        <v>1.2119E-2</v>
      </c>
      <c r="BC302" s="536">
        <v>12119</v>
      </c>
    </row>
    <row r="303" spans="1:55" ht="17.25" customHeight="1" thickBot="1">
      <c r="A303" s="847"/>
      <c r="B303" s="770"/>
      <c r="C303" s="790"/>
      <c r="D303" s="791"/>
      <c r="E303" s="120"/>
      <c r="F303" s="122"/>
      <c r="G303" s="120"/>
      <c r="H303" s="122"/>
      <c r="I303" s="120"/>
      <c r="J303" s="121"/>
      <c r="K303" s="120"/>
      <c r="L303" s="122"/>
      <c r="M303" s="120"/>
      <c r="N303" s="122"/>
      <c r="O303" s="120"/>
      <c r="P303" s="121"/>
      <c r="Q303" s="120"/>
      <c r="R303" s="122"/>
      <c r="S303" s="120"/>
      <c r="T303" s="122"/>
      <c r="U303" s="120"/>
      <c r="V303" s="121"/>
      <c r="W303" s="120"/>
      <c r="X303" s="122"/>
      <c r="Y303" s="120"/>
      <c r="Z303" s="122"/>
      <c r="AA303" s="120"/>
      <c r="AB303" s="121"/>
      <c r="AC303" s="120"/>
      <c r="AD303" s="122"/>
      <c r="AE303" s="120"/>
      <c r="AF303" s="122"/>
      <c r="AG303" s="120"/>
      <c r="AH303" s="121"/>
      <c r="AI303" s="120"/>
      <c r="AJ303" s="122"/>
      <c r="AK303" s="120"/>
      <c r="AL303" s="122"/>
      <c r="AM303" s="120"/>
      <c r="AN303" s="121"/>
      <c r="AO303" s="120"/>
      <c r="AP303" s="121"/>
      <c r="AQ303" s="396">
        <f t="shared" si="293"/>
        <v>0</v>
      </c>
      <c r="AR303" s="395">
        <f t="shared" si="294"/>
        <v>0</v>
      </c>
      <c r="AS303" s="393">
        <f t="shared" si="295"/>
        <v>0</v>
      </c>
      <c r="AT303" s="395">
        <f t="shared" si="296"/>
        <v>0</v>
      </c>
      <c r="AU303" s="393">
        <f t="shared" si="297"/>
        <v>0</v>
      </c>
      <c r="AV303" s="394">
        <f t="shared" si="298"/>
        <v>0</v>
      </c>
      <c r="AW303" s="747"/>
      <c r="AX303" s="746"/>
      <c r="BB303" s="559"/>
      <c r="BC303" s="536"/>
    </row>
    <row r="304" spans="1:55" ht="17.25" customHeight="1" thickBot="1">
      <c r="A304" s="847"/>
      <c r="B304" s="769" t="s">
        <v>181</v>
      </c>
      <c r="C304" s="759" t="s">
        <v>111</v>
      </c>
      <c r="D304" s="760" t="s">
        <v>313</v>
      </c>
      <c r="E304" s="117"/>
      <c r="F304" s="119"/>
      <c r="G304" s="117"/>
      <c r="H304" s="119"/>
      <c r="I304" s="117"/>
      <c r="J304" s="118"/>
      <c r="K304" s="117"/>
      <c r="L304" s="119"/>
      <c r="M304" s="117"/>
      <c r="N304" s="119"/>
      <c r="O304" s="117"/>
      <c r="P304" s="118"/>
      <c r="Q304" s="117"/>
      <c r="R304" s="119"/>
      <c r="S304" s="117"/>
      <c r="T304" s="119"/>
      <c r="U304" s="117"/>
      <c r="V304" s="118"/>
      <c r="W304" s="117"/>
      <c r="X304" s="119"/>
      <c r="Y304" s="117"/>
      <c r="Z304" s="119"/>
      <c r="AA304" s="117"/>
      <c r="AB304" s="118"/>
      <c r="AC304" s="117"/>
      <c r="AD304" s="119"/>
      <c r="AE304" s="117"/>
      <c r="AF304" s="119"/>
      <c r="AG304" s="117"/>
      <c r="AH304" s="118"/>
      <c r="AI304" s="117"/>
      <c r="AJ304" s="119"/>
      <c r="AK304" s="117"/>
      <c r="AL304" s="119"/>
      <c r="AM304" s="117"/>
      <c r="AN304" s="118"/>
      <c r="AO304" s="117"/>
      <c r="AP304" s="118"/>
      <c r="AQ304" s="403">
        <f t="shared" si="293"/>
        <v>0</v>
      </c>
      <c r="AR304" s="404">
        <f t="shared" si="294"/>
        <v>0</v>
      </c>
      <c r="AS304" s="405">
        <f t="shared" si="295"/>
        <v>0</v>
      </c>
      <c r="AT304" s="404">
        <f t="shared" si="296"/>
        <v>0</v>
      </c>
      <c r="AU304" s="405">
        <f t="shared" si="297"/>
        <v>0</v>
      </c>
      <c r="AV304" s="406">
        <f t="shared" si="298"/>
        <v>0</v>
      </c>
      <c r="AW304" s="747"/>
      <c r="AX304" s="746"/>
      <c r="BA304" s="535">
        <f t="shared" ref="BA304" si="310">AQ304/BB304</f>
        <v>0</v>
      </c>
      <c r="BB304" s="559">
        <f t="shared" si="300"/>
        <v>3.8839999999999999E-3</v>
      </c>
      <c r="BC304" s="536">
        <v>3884</v>
      </c>
    </row>
    <row r="305" spans="1:55" ht="17.25" customHeight="1" thickBot="1">
      <c r="A305" s="847"/>
      <c r="B305" s="770"/>
      <c r="C305" s="790"/>
      <c r="D305" s="791" t="s">
        <v>313</v>
      </c>
      <c r="E305" s="120"/>
      <c r="F305" s="122"/>
      <c r="G305" s="120"/>
      <c r="H305" s="122"/>
      <c r="I305" s="120"/>
      <c r="J305" s="121"/>
      <c r="K305" s="120"/>
      <c r="L305" s="122"/>
      <c r="M305" s="120"/>
      <c r="N305" s="122"/>
      <c r="O305" s="120"/>
      <c r="P305" s="121"/>
      <c r="Q305" s="120"/>
      <c r="R305" s="122"/>
      <c r="S305" s="120"/>
      <c r="T305" s="122"/>
      <c r="U305" s="120"/>
      <c r="V305" s="121"/>
      <c r="W305" s="120"/>
      <c r="X305" s="122"/>
      <c r="Y305" s="120"/>
      <c r="Z305" s="122"/>
      <c r="AA305" s="120"/>
      <c r="AB305" s="121"/>
      <c r="AC305" s="120"/>
      <c r="AD305" s="122"/>
      <c r="AE305" s="120"/>
      <c r="AF305" s="122"/>
      <c r="AG305" s="120"/>
      <c r="AH305" s="121"/>
      <c r="AI305" s="120"/>
      <c r="AJ305" s="122"/>
      <c r="AK305" s="120"/>
      <c r="AL305" s="122"/>
      <c r="AM305" s="120"/>
      <c r="AN305" s="121"/>
      <c r="AO305" s="120"/>
      <c r="AP305" s="121"/>
      <c r="AQ305" s="396">
        <f t="shared" si="293"/>
        <v>0</v>
      </c>
      <c r="AR305" s="395">
        <f t="shared" si="294"/>
        <v>0</v>
      </c>
      <c r="AS305" s="393">
        <f t="shared" si="295"/>
        <v>0</v>
      </c>
      <c r="AT305" s="395">
        <f t="shared" si="296"/>
        <v>0</v>
      </c>
      <c r="AU305" s="393">
        <f t="shared" si="297"/>
        <v>0</v>
      </c>
      <c r="AV305" s="394">
        <f t="shared" si="298"/>
        <v>0</v>
      </c>
      <c r="AW305" s="747"/>
      <c r="AX305" s="746"/>
      <c r="BB305" s="559"/>
      <c r="BC305" s="536"/>
    </row>
    <row r="306" spans="1:55" ht="17.25" customHeight="1" thickBot="1">
      <c r="A306" s="847"/>
      <c r="B306" s="769" t="s">
        <v>181</v>
      </c>
      <c r="C306" s="759" t="s">
        <v>358</v>
      </c>
      <c r="D306" s="760"/>
      <c r="E306" s="117"/>
      <c r="F306" s="119"/>
      <c r="G306" s="117"/>
      <c r="H306" s="119"/>
      <c r="I306" s="117"/>
      <c r="J306" s="118"/>
      <c r="K306" s="117"/>
      <c r="L306" s="119"/>
      <c r="M306" s="117"/>
      <c r="N306" s="119"/>
      <c r="O306" s="117"/>
      <c r="P306" s="118"/>
      <c r="Q306" s="117"/>
      <c r="R306" s="119"/>
      <c r="S306" s="117"/>
      <c r="T306" s="119"/>
      <c r="U306" s="117"/>
      <c r="V306" s="118"/>
      <c r="W306" s="117"/>
      <c r="X306" s="119"/>
      <c r="Y306" s="117"/>
      <c r="Z306" s="119"/>
      <c r="AA306" s="117"/>
      <c r="AB306" s="118"/>
      <c r="AC306" s="117"/>
      <c r="AD306" s="119"/>
      <c r="AE306" s="117"/>
      <c r="AF306" s="119"/>
      <c r="AG306" s="117"/>
      <c r="AH306" s="118"/>
      <c r="AI306" s="117"/>
      <c r="AJ306" s="119"/>
      <c r="AK306" s="117"/>
      <c r="AL306" s="119"/>
      <c r="AM306" s="117"/>
      <c r="AN306" s="118"/>
      <c r="AO306" s="117"/>
      <c r="AP306" s="118"/>
      <c r="AQ306" s="403">
        <f t="shared" si="293"/>
        <v>0</v>
      </c>
      <c r="AR306" s="404">
        <f t="shared" si="294"/>
        <v>0</v>
      </c>
      <c r="AS306" s="405">
        <f t="shared" si="295"/>
        <v>0</v>
      </c>
      <c r="AT306" s="404">
        <f t="shared" si="296"/>
        <v>0</v>
      </c>
      <c r="AU306" s="405">
        <f t="shared" si="297"/>
        <v>0</v>
      </c>
      <c r="AV306" s="406">
        <f t="shared" si="298"/>
        <v>0</v>
      </c>
      <c r="AW306" s="747"/>
      <c r="AX306" s="746"/>
      <c r="BA306" s="535">
        <f t="shared" ref="BA306" si="311">AQ306/BB306</f>
        <v>0</v>
      </c>
      <c r="BB306" s="559">
        <f t="shared" si="300"/>
        <v>1.35684E-2</v>
      </c>
      <c r="BC306" s="536">
        <v>13568.4</v>
      </c>
    </row>
    <row r="307" spans="1:55" ht="17.25" customHeight="1" thickBot="1">
      <c r="A307" s="847"/>
      <c r="B307" s="770"/>
      <c r="C307" s="790"/>
      <c r="D307" s="791"/>
      <c r="E307" s="120"/>
      <c r="F307" s="122"/>
      <c r="G307" s="120"/>
      <c r="H307" s="122"/>
      <c r="I307" s="120"/>
      <c r="J307" s="121"/>
      <c r="K307" s="120"/>
      <c r="L307" s="122"/>
      <c r="M307" s="120"/>
      <c r="N307" s="122"/>
      <c r="O307" s="120"/>
      <c r="P307" s="121"/>
      <c r="Q307" s="120"/>
      <c r="R307" s="122"/>
      <c r="S307" s="120"/>
      <c r="T307" s="122"/>
      <c r="U307" s="120"/>
      <c r="V307" s="121"/>
      <c r="W307" s="120"/>
      <c r="X307" s="122"/>
      <c r="Y307" s="120"/>
      <c r="Z307" s="122"/>
      <c r="AA307" s="120"/>
      <c r="AB307" s="121"/>
      <c r="AC307" s="120"/>
      <c r="AD307" s="122"/>
      <c r="AE307" s="120"/>
      <c r="AF307" s="122"/>
      <c r="AG307" s="120"/>
      <c r="AH307" s="121"/>
      <c r="AI307" s="120"/>
      <c r="AJ307" s="122"/>
      <c r="AK307" s="120"/>
      <c r="AL307" s="122"/>
      <c r="AM307" s="120"/>
      <c r="AN307" s="121"/>
      <c r="AO307" s="120"/>
      <c r="AP307" s="121"/>
      <c r="AQ307" s="396">
        <f t="shared" si="293"/>
        <v>0</v>
      </c>
      <c r="AR307" s="395">
        <f t="shared" si="294"/>
        <v>0</v>
      </c>
      <c r="AS307" s="393">
        <f t="shared" si="295"/>
        <v>0</v>
      </c>
      <c r="AT307" s="395">
        <f t="shared" si="296"/>
        <v>0</v>
      </c>
      <c r="AU307" s="393">
        <f t="shared" si="297"/>
        <v>0</v>
      </c>
      <c r="AV307" s="394">
        <f t="shared" si="298"/>
        <v>0</v>
      </c>
      <c r="AW307" s="747"/>
      <c r="AX307" s="746"/>
      <c r="BB307" s="559"/>
      <c r="BC307" s="536"/>
    </row>
    <row r="308" spans="1:55" ht="17.25" customHeight="1" thickBot="1">
      <c r="A308" s="847"/>
      <c r="B308" s="769" t="s">
        <v>183</v>
      </c>
      <c r="C308" s="759" t="s">
        <v>112</v>
      </c>
      <c r="D308" s="760"/>
      <c r="E308" s="117"/>
      <c r="F308" s="119"/>
      <c r="G308" s="117"/>
      <c r="H308" s="119"/>
      <c r="I308" s="117"/>
      <c r="J308" s="118"/>
      <c r="K308" s="117"/>
      <c r="L308" s="119"/>
      <c r="M308" s="117"/>
      <c r="N308" s="119"/>
      <c r="O308" s="117"/>
      <c r="P308" s="118"/>
      <c r="Q308" s="117"/>
      <c r="R308" s="119"/>
      <c r="S308" s="117"/>
      <c r="T308" s="119"/>
      <c r="U308" s="117"/>
      <c r="V308" s="118"/>
      <c r="W308" s="117"/>
      <c r="X308" s="119"/>
      <c r="Y308" s="117"/>
      <c r="Z308" s="119"/>
      <c r="AA308" s="117"/>
      <c r="AB308" s="118"/>
      <c r="AC308" s="117"/>
      <c r="AD308" s="119"/>
      <c r="AE308" s="117"/>
      <c r="AF308" s="119"/>
      <c r="AG308" s="117"/>
      <c r="AH308" s="118"/>
      <c r="AI308" s="117"/>
      <c r="AJ308" s="119"/>
      <c r="AK308" s="117"/>
      <c r="AL308" s="119"/>
      <c r="AM308" s="117"/>
      <c r="AN308" s="118"/>
      <c r="AO308" s="117"/>
      <c r="AP308" s="118"/>
      <c r="AQ308" s="403">
        <f t="shared" si="293"/>
        <v>0</v>
      </c>
      <c r="AR308" s="404">
        <f t="shared" si="294"/>
        <v>0</v>
      </c>
      <c r="AS308" s="405">
        <f t="shared" si="295"/>
        <v>0</v>
      </c>
      <c r="AT308" s="404">
        <f t="shared" si="296"/>
        <v>0</v>
      </c>
      <c r="AU308" s="405">
        <f t="shared" si="297"/>
        <v>0</v>
      </c>
      <c r="AV308" s="406">
        <f t="shared" si="298"/>
        <v>0</v>
      </c>
      <c r="AW308" s="747"/>
      <c r="AX308" s="746"/>
      <c r="BA308" s="535">
        <f t="shared" ref="BA308" si="312">AQ308/BB308</f>
        <v>0</v>
      </c>
      <c r="BB308" s="559">
        <f t="shared" si="300"/>
        <v>2.0671417000000001</v>
      </c>
      <c r="BC308" s="536">
        <v>2067141.7</v>
      </c>
    </row>
    <row r="309" spans="1:55" ht="17.25" customHeight="1" thickBot="1">
      <c r="A309" s="847"/>
      <c r="B309" s="770"/>
      <c r="C309" s="790"/>
      <c r="D309" s="791"/>
      <c r="E309" s="120"/>
      <c r="F309" s="122"/>
      <c r="G309" s="120"/>
      <c r="H309" s="122"/>
      <c r="I309" s="120"/>
      <c r="J309" s="121"/>
      <c r="K309" s="120"/>
      <c r="L309" s="122"/>
      <c r="M309" s="120"/>
      <c r="N309" s="122"/>
      <c r="O309" s="120"/>
      <c r="P309" s="121"/>
      <c r="Q309" s="120"/>
      <c r="R309" s="122"/>
      <c r="S309" s="120"/>
      <c r="T309" s="122"/>
      <c r="U309" s="120"/>
      <c r="V309" s="121"/>
      <c r="W309" s="120"/>
      <c r="X309" s="122"/>
      <c r="Y309" s="120"/>
      <c r="Z309" s="122"/>
      <c r="AA309" s="120"/>
      <c r="AB309" s="121"/>
      <c r="AC309" s="120"/>
      <c r="AD309" s="122"/>
      <c r="AE309" s="120"/>
      <c r="AF309" s="122"/>
      <c r="AG309" s="120"/>
      <c r="AH309" s="121"/>
      <c r="AI309" s="120"/>
      <c r="AJ309" s="122"/>
      <c r="AK309" s="120"/>
      <c r="AL309" s="122"/>
      <c r="AM309" s="120"/>
      <c r="AN309" s="121"/>
      <c r="AO309" s="120"/>
      <c r="AP309" s="121"/>
      <c r="AQ309" s="396">
        <f t="shared" si="293"/>
        <v>0</v>
      </c>
      <c r="AR309" s="395">
        <f t="shared" si="294"/>
        <v>0</v>
      </c>
      <c r="AS309" s="393">
        <f t="shared" si="295"/>
        <v>0</v>
      </c>
      <c r="AT309" s="395">
        <f t="shared" si="296"/>
        <v>0</v>
      </c>
      <c r="AU309" s="393">
        <f t="shared" si="297"/>
        <v>0</v>
      </c>
      <c r="AV309" s="394">
        <f t="shared" si="298"/>
        <v>0</v>
      </c>
      <c r="AW309" s="747"/>
      <c r="AX309" s="746"/>
      <c r="BB309" s="559"/>
      <c r="BC309" s="536"/>
    </row>
    <row r="310" spans="1:55" ht="17.25" customHeight="1" thickBot="1">
      <c r="A310" s="847"/>
      <c r="B310" s="794" t="s">
        <v>314</v>
      </c>
      <c r="C310" s="759" t="s">
        <v>113</v>
      </c>
      <c r="D310" s="760"/>
      <c r="E310" s="117"/>
      <c r="F310" s="119"/>
      <c r="G310" s="117"/>
      <c r="H310" s="119"/>
      <c r="I310" s="117"/>
      <c r="J310" s="118"/>
      <c r="K310" s="117"/>
      <c r="L310" s="119"/>
      <c r="M310" s="117"/>
      <c r="N310" s="119"/>
      <c r="O310" s="117"/>
      <c r="P310" s="118"/>
      <c r="Q310" s="117"/>
      <c r="R310" s="119"/>
      <c r="S310" s="117"/>
      <c r="T310" s="119"/>
      <c r="U310" s="117"/>
      <c r="V310" s="118"/>
      <c r="W310" s="117"/>
      <c r="X310" s="119"/>
      <c r="Y310" s="117"/>
      <c r="Z310" s="119"/>
      <c r="AA310" s="117"/>
      <c r="AB310" s="118"/>
      <c r="AC310" s="117"/>
      <c r="AD310" s="119"/>
      <c r="AE310" s="117"/>
      <c r="AF310" s="119"/>
      <c r="AG310" s="117"/>
      <c r="AH310" s="118"/>
      <c r="AI310" s="117">
        <v>1</v>
      </c>
      <c r="AJ310" s="119"/>
      <c r="AK310" s="117">
        <v>1</v>
      </c>
      <c r="AL310" s="119"/>
      <c r="AM310" s="117"/>
      <c r="AN310" s="118"/>
      <c r="AO310" s="117"/>
      <c r="AP310" s="118"/>
      <c r="AQ310" s="403">
        <f t="shared" si="293"/>
        <v>1</v>
      </c>
      <c r="AR310" s="404">
        <f t="shared" si="294"/>
        <v>0</v>
      </c>
      <c r="AS310" s="405">
        <f t="shared" si="295"/>
        <v>1</v>
      </c>
      <c r="AT310" s="404">
        <f t="shared" si="296"/>
        <v>0</v>
      </c>
      <c r="AU310" s="405">
        <f t="shared" si="297"/>
        <v>0</v>
      </c>
      <c r="AV310" s="406">
        <f t="shared" si="298"/>
        <v>0</v>
      </c>
      <c r="AW310" s="747">
        <v>0.25265297626090322</v>
      </c>
      <c r="AX310" s="746"/>
      <c r="BA310" s="535">
        <f t="shared" ref="BA310" si="313">AQ310/BB310</f>
        <v>0.2514135096043732</v>
      </c>
      <c r="BB310" s="559">
        <f t="shared" si="300"/>
        <v>3.9775109999999998</v>
      </c>
      <c r="BC310" s="536">
        <v>3977511</v>
      </c>
    </row>
    <row r="311" spans="1:55" ht="17.25" customHeight="1" thickBot="1">
      <c r="A311" s="847"/>
      <c r="B311" s="770"/>
      <c r="C311" s="790"/>
      <c r="D311" s="791"/>
      <c r="E311" s="120"/>
      <c r="F311" s="122"/>
      <c r="G311" s="120"/>
      <c r="H311" s="122"/>
      <c r="I311" s="120"/>
      <c r="J311" s="121"/>
      <c r="K311" s="120"/>
      <c r="L311" s="122"/>
      <c r="M311" s="120"/>
      <c r="N311" s="122"/>
      <c r="O311" s="120"/>
      <c r="P311" s="121"/>
      <c r="Q311" s="120"/>
      <c r="R311" s="122"/>
      <c r="S311" s="120"/>
      <c r="T311" s="122"/>
      <c r="U311" s="120"/>
      <c r="V311" s="121"/>
      <c r="W311" s="120"/>
      <c r="X311" s="122"/>
      <c r="Y311" s="120"/>
      <c r="Z311" s="122"/>
      <c r="AA311" s="120"/>
      <c r="AB311" s="121"/>
      <c r="AC311" s="120"/>
      <c r="AD311" s="122"/>
      <c r="AE311" s="120"/>
      <c r="AF311" s="122"/>
      <c r="AG311" s="120"/>
      <c r="AH311" s="121"/>
      <c r="AI311" s="120"/>
      <c r="AJ311" s="122"/>
      <c r="AK311" s="120"/>
      <c r="AL311" s="122"/>
      <c r="AM311" s="120"/>
      <c r="AN311" s="121"/>
      <c r="AO311" s="120"/>
      <c r="AP311" s="121"/>
      <c r="AQ311" s="396">
        <f t="shared" si="293"/>
        <v>0</v>
      </c>
      <c r="AR311" s="395">
        <f t="shared" si="294"/>
        <v>0</v>
      </c>
      <c r="AS311" s="393">
        <f t="shared" si="295"/>
        <v>0</v>
      </c>
      <c r="AT311" s="395">
        <f t="shared" si="296"/>
        <v>0</v>
      </c>
      <c r="AU311" s="393">
        <f t="shared" si="297"/>
        <v>0</v>
      </c>
      <c r="AV311" s="394">
        <f t="shared" si="298"/>
        <v>0</v>
      </c>
      <c r="AW311" s="747"/>
      <c r="AX311" s="746"/>
      <c r="BB311" s="559"/>
      <c r="BC311" s="536"/>
    </row>
    <row r="312" spans="1:55" ht="17.25" customHeight="1" thickBot="1">
      <c r="A312" s="847"/>
      <c r="B312" s="794" t="s">
        <v>314</v>
      </c>
      <c r="C312" s="759" t="s">
        <v>114</v>
      </c>
      <c r="D312" s="760"/>
      <c r="E312" s="117"/>
      <c r="F312" s="119"/>
      <c r="G312" s="117"/>
      <c r="H312" s="119"/>
      <c r="I312" s="117"/>
      <c r="J312" s="118"/>
      <c r="K312" s="117"/>
      <c r="L312" s="119"/>
      <c r="M312" s="117"/>
      <c r="N312" s="119"/>
      <c r="O312" s="117"/>
      <c r="P312" s="118"/>
      <c r="Q312" s="117"/>
      <c r="R312" s="119"/>
      <c r="S312" s="117"/>
      <c r="T312" s="119"/>
      <c r="U312" s="117"/>
      <c r="V312" s="118"/>
      <c r="W312" s="117"/>
      <c r="X312" s="119"/>
      <c r="Y312" s="117"/>
      <c r="Z312" s="119"/>
      <c r="AA312" s="117"/>
      <c r="AB312" s="118"/>
      <c r="AC312" s="117"/>
      <c r="AD312" s="119"/>
      <c r="AE312" s="117"/>
      <c r="AF312" s="119"/>
      <c r="AG312" s="117"/>
      <c r="AH312" s="118"/>
      <c r="AI312" s="117"/>
      <c r="AJ312" s="119"/>
      <c r="AK312" s="117"/>
      <c r="AL312" s="119"/>
      <c r="AM312" s="117"/>
      <c r="AN312" s="118"/>
      <c r="AO312" s="117"/>
      <c r="AP312" s="118"/>
      <c r="AQ312" s="403">
        <f t="shared" si="293"/>
        <v>0</v>
      </c>
      <c r="AR312" s="404">
        <f t="shared" si="294"/>
        <v>0</v>
      </c>
      <c r="AS312" s="405">
        <f t="shared" si="295"/>
        <v>0</v>
      </c>
      <c r="AT312" s="404">
        <f t="shared" si="296"/>
        <v>0</v>
      </c>
      <c r="AU312" s="405">
        <f t="shared" si="297"/>
        <v>0</v>
      </c>
      <c r="AV312" s="406">
        <f t="shared" si="298"/>
        <v>0</v>
      </c>
      <c r="AW312" s="747"/>
      <c r="AX312" s="746"/>
      <c r="BA312" s="535">
        <f t="shared" ref="BA312" si="314">AQ312/BB312</f>
        <v>0</v>
      </c>
      <c r="BB312" s="559">
        <f t="shared" si="300"/>
        <v>3.527704</v>
      </c>
      <c r="BC312" s="536">
        <v>3527704</v>
      </c>
    </row>
    <row r="313" spans="1:55" ht="17.25" customHeight="1" thickBot="1">
      <c r="A313" s="847"/>
      <c r="B313" s="770"/>
      <c r="C313" s="790"/>
      <c r="D313" s="791"/>
      <c r="E313" s="120"/>
      <c r="F313" s="122"/>
      <c r="G313" s="120"/>
      <c r="H313" s="122"/>
      <c r="I313" s="120"/>
      <c r="J313" s="121"/>
      <c r="K313" s="120"/>
      <c r="L313" s="122"/>
      <c r="M313" s="120"/>
      <c r="N313" s="122"/>
      <c r="O313" s="120"/>
      <c r="P313" s="121"/>
      <c r="Q313" s="120"/>
      <c r="R313" s="122"/>
      <c r="S313" s="120"/>
      <c r="T313" s="122"/>
      <c r="U313" s="120"/>
      <c r="V313" s="121"/>
      <c r="W313" s="120"/>
      <c r="X313" s="122"/>
      <c r="Y313" s="120"/>
      <c r="Z313" s="122"/>
      <c r="AA313" s="120"/>
      <c r="AB313" s="121"/>
      <c r="AC313" s="120"/>
      <c r="AD313" s="122"/>
      <c r="AE313" s="120"/>
      <c r="AF313" s="122"/>
      <c r="AG313" s="120"/>
      <c r="AH313" s="121"/>
      <c r="AI313" s="120"/>
      <c r="AJ313" s="122"/>
      <c r="AK313" s="120"/>
      <c r="AL313" s="122"/>
      <c r="AM313" s="120"/>
      <c r="AN313" s="121"/>
      <c r="AO313" s="120"/>
      <c r="AP313" s="121"/>
      <c r="AQ313" s="396">
        <f t="shared" si="293"/>
        <v>0</v>
      </c>
      <c r="AR313" s="395">
        <f t="shared" si="294"/>
        <v>0</v>
      </c>
      <c r="AS313" s="393">
        <f t="shared" si="295"/>
        <v>0</v>
      </c>
      <c r="AT313" s="395">
        <f t="shared" si="296"/>
        <v>0</v>
      </c>
      <c r="AU313" s="393">
        <f t="shared" si="297"/>
        <v>0</v>
      </c>
      <c r="AV313" s="394">
        <f t="shared" si="298"/>
        <v>0</v>
      </c>
      <c r="AW313" s="747"/>
      <c r="AX313" s="746"/>
      <c r="BB313" s="559"/>
      <c r="BC313" s="536"/>
    </row>
    <row r="314" spans="1:55" ht="17.25" customHeight="1" thickBot="1">
      <c r="A314" s="847"/>
      <c r="B314" s="769" t="s">
        <v>181</v>
      </c>
      <c r="C314" s="759" t="s">
        <v>115</v>
      </c>
      <c r="D314" s="760"/>
      <c r="E314" s="117"/>
      <c r="F314" s="119"/>
      <c r="G314" s="117"/>
      <c r="H314" s="119"/>
      <c r="I314" s="117"/>
      <c r="J314" s="118"/>
      <c r="K314" s="117"/>
      <c r="L314" s="119"/>
      <c r="M314" s="117"/>
      <c r="N314" s="119"/>
      <c r="O314" s="117"/>
      <c r="P314" s="118"/>
      <c r="Q314" s="117"/>
      <c r="R314" s="119"/>
      <c r="S314" s="117"/>
      <c r="T314" s="119"/>
      <c r="U314" s="117"/>
      <c r="V314" s="118"/>
      <c r="W314" s="117"/>
      <c r="X314" s="119"/>
      <c r="Y314" s="117"/>
      <c r="Z314" s="119"/>
      <c r="AA314" s="117"/>
      <c r="AB314" s="118"/>
      <c r="AC314" s="117"/>
      <c r="AD314" s="119"/>
      <c r="AE314" s="117"/>
      <c r="AF314" s="119"/>
      <c r="AG314" s="117"/>
      <c r="AH314" s="118"/>
      <c r="AI314" s="117"/>
      <c r="AJ314" s="119"/>
      <c r="AK314" s="117"/>
      <c r="AL314" s="119"/>
      <c r="AM314" s="117"/>
      <c r="AN314" s="118"/>
      <c r="AO314" s="117"/>
      <c r="AP314" s="118"/>
      <c r="AQ314" s="403">
        <f t="shared" si="293"/>
        <v>0</v>
      </c>
      <c r="AR314" s="404">
        <f t="shared" si="294"/>
        <v>0</v>
      </c>
      <c r="AS314" s="405">
        <f t="shared" si="295"/>
        <v>0</v>
      </c>
      <c r="AT314" s="404">
        <f t="shared" si="296"/>
        <v>0</v>
      </c>
      <c r="AU314" s="405">
        <f t="shared" si="297"/>
        <v>0</v>
      </c>
      <c r="AV314" s="406">
        <f t="shared" si="298"/>
        <v>0</v>
      </c>
      <c r="AW314" s="747"/>
      <c r="AX314" s="746"/>
      <c r="BA314" s="535">
        <f t="shared" ref="BA314" si="315">AQ314/BB314</f>
        <v>0</v>
      </c>
      <c r="BB314" s="559">
        <f t="shared" si="300"/>
        <v>0.19521439999999998</v>
      </c>
      <c r="BC314" s="536">
        <v>195214.4</v>
      </c>
    </row>
    <row r="315" spans="1:55" ht="16.5" customHeight="1" thickBot="1">
      <c r="A315" s="847"/>
      <c r="B315" s="770"/>
      <c r="C315" s="790"/>
      <c r="D315" s="791"/>
      <c r="E315" s="120"/>
      <c r="F315" s="122"/>
      <c r="G315" s="120"/>
      <c r="H315" s="122"/>
      <c r="I315" s="120"/>
      <c r="J315" s="121"/>
      <c r="K315" s="120"/>
      <c r="L315" s="122"/>
      <c r="M315" s="120"/>
      <c r="N315" s="122"/>
      <c r="O315" s="120"/>
      <c r="P315" s="121"/>
      <c r="Q315" s="120"/>
      <c r="R315" s="122"/>
      <c r="S315" s="120"/>
      <c r="T315" s="122"/>
      <c r="U315" s="120"/>
      <c r="V315" s="121"/>
      <c r="W315" s="120"/>
      <c r="X315" s="122"/>
      <c r="Y315" s="120"/>
      <c r="Z315" s="122"/>
      <c r="AA315" s="120"/>
      <c r="AB315" s="121"/>
      <c r="AC315" s="120"/>
      <c r="AD315" s="122"/>
      <c r="AE315" s="120"/>
      <c r="AF315" s="122"/>
      <c r="AG315" s="120"/>
      <c r="AH315" s="121"/>
      <c r="AI315" s="120"/>
      <c r="AJ315" s="122"/>
      <c r="AK315" s="120"/>
      <c r="AL315" s="122"/>
      <c r="AM315" s="120"/>
      <c r="AN315" s="121"/>
      <c r="AO315" s="120"/>
      <c r="AP315" s="121"/>
      <c r="AQ315" s="396">
        <f t="shared" si="293"/>
        <v>0</v>
      </c>
      <c r="AR315" s="395">
        <f t="shared" si="294"/>
        <v>0</v>
      </c>
      <c r="AS315" s="393">
        <f t="shared" si="295"/>
        <v>0</v>
      </c>
      <c r="AT315" s="395">
        <f t="shared" si="296"/>
        <v>0</v>
      </c>
      <c r="AU315" s="393">
        <f t="shared" si="297"/>
        <v>0</v>
      </c>
      <c r="AV315" s="394">
        <f t="shared" si="298"/>
        <v>0</v>
      </c>
      <c r="AW315" s="747"/>
      <c r="AX315" s="746"/>
      <c r="BB315" s="559"/>
      <c r="BC315" s="536"/>
    </row>
    <row r="316" spans="1:55" ht="17.25" customHeight="1" thickBot="1">
      <c r="A316" s="847"/>
      <c r="B316" s="769" t="s">
        <v>181</v>
      </c>
      <c r="C316" s="759" t="s">
        <v>116</v>
      </c>
      <c r="D316" s="760"/>
      <c r="E316" s="117"/>
      <c r="F316" s="119"/>
      <c r="G316" s="117"/>
      <c r="H316" s="119"/>
      <c r="I316" s="117"/>
      <c r="J316" s="118"/>
      <c r="K316" s="117"/>
      <c r="L316" s="119"/>
      <c r="M316" s="117"/>
      <c r="N316" s="119"/>
      <c r="O316" s="117"/>
      <c r="P316" s="118"/>
      <c r="Q316" s="117"/>
      <c r="R316" s="119"/>
      <c r="S316" s="117"/>
      <c r="T316" s="119"/>
      <c r="U316" s="117"/>
      <c r="V316" s="118"/>
      <c r="W316" s="117"/>
      <c r="X316" s="119"/>
      <c r="Y316" s="117"/>
      <c r="Z316" s="119"/>
      <c r="AA316" s="117"/>
      <c r="AB316" s="118"/>
      <c r="AC316" s="117"/>
      <c r="AD316" s="119"/>
      <c r="AE316" s="117"/>
      <c r="AF316" s="119"/>
      <c r="AG316" s="117"/>
      <c r="AH316" s="118"/>
      <c r="AI316" s="117"/>
      <c r="AJ316" s="119"/>
      <c r="AK316" s="117"/>
      <c r="AL316" s="119"/>
      <c r="AM316" s="117"/>
      <c r="AN316" s="118"/>
      <c r="AO316" s="117"/>
      <c r="AP316" s="118"/>
      <c r="AQ316" s="403">
        <f t="shared" si="293"/>
        <v>0</v>
      </c>
      <c r="AR316" s="404">
        <f t="shared" si="294"/>
        <v>0</v>
      </c>
      <c r="AS316" s="405">
        <f t="shared" si="295"/>
        <v>0</v>
      </c>
      <c r="AT316" s="404">
        <f t="shared" si="296"/>
        <v>0</v>
      </c>
      <c r="AU316" s="405">
        <f t="shared" si="297"/>
        <v>0</v>
      </c>
      <c r="AV316" s="406">
        <f t="shared" si="298"/>
        <v>0</v>
      </c>
      <c r="AW316" s="747"/>
      <c r="AX316" s="746"/>
      <c r="BA316" s="535">
        <f t="shared" ref="BA316" si="316">AQ316/BB316</f>
        <v>0</v>
      </c>
      <c r="BB316" s="559">
        <f t="shared" si="300"/>
        <v>0.16084679999999998</v>
      </c>
      <c r="BC316" s="536">
        <v>160846.79999999999</v>
      </c>
    </row>
    <row r="317" spans="1:55" ht="17.25" customHeight="1" thickBot="1">
      <c r="A317" s="847"/>
      <c r="B317" s="770"/>
      <c r="C317" s="790"/>
      <c r="D317" s="791"/>
      <c r="E317" s="120"/>
      <c r="F317" s="122"/>
      <c r="G317" s="120"/>
      <c r="H317" s="122"/>
      <c r="I317" s="120"/>
      <c r="J317" s="121"/>
      <c r="K317" s="120"/>
      <c r="L317" s="122"/>
      <c r="M317" s="120"/>
      <c r="N317" s="122"/>
      <c r="O317" s="120"/>
      <c r="P317" s="121"/>
      <c r="Q317" s="120"/>
      <c r="R317" s="122"/>
      <c r="S317" s="120"/>
      <c r="T317" s="122"/>
      <c r="U317" s="120"/>
      <c r="V317" s="121"/>
      <c r="W317" s="120"/>
      <c r="X317" s="122"/>
      <c r="Y317" s="120"/>
      <c r="Z317" s="122"/>
      <c r="AA317" s="120"/>
      <c r="AB317" s="121"/>
      <c r="AC317" s="120"/>
      <c r="AD317" s="122"/>
      <c r="AE317" s="120"/>
      <c r="AF317" s="122"/>
      <c r="AG317" s="120"/>
      <c r="AH317" s="121"/>
      <c r="AI317" s="120"/>
      <c r="AJ317" s="122"/>
      <c r="AK317" s="120"/>
      <c r="AL317" s="122"/>
      <c r="AM317" s="120"/>
      <c r="AN317" s="121"/>
      <c r="AO317" s="120"/>
      <c r="AP317" s="121"/>
      <c r="AQ317" s="396">
        <f t="shared" si="293"/>
        <v>0</v>
      </c>
      <c r="AR317" s="395">
        <f t="shared" si="294"/>
        <v>0</v>
      </c>
      <c r="AS317" s="393">
        <f t="shared" si="295"/>
        <v>0</v>
      </c>
      <c r="AT317" s="395">
        <f t="shared" si="296"/>
        <v>0</v>
      </c>
      <c r="AU317" s="393">
        <f t="shared" si="297"/>
        <v>0</v>
      </c>
      <c r="AV317" s="394">
        <f t="shared" si="298"/>
        <v>0</v>
      </c>
      <c r="AW317" s="747"/>
      <c r="AX317" s="746"/>
      <c r="BB317" s="559"/>
      <c r="BC317" s="536"/>
    </row>
    <row r="318" spans="1:55" ht="17.25" customHeight="1" thickBot="1">
      <c r="A318" s="847"/>
      <c r="B318" s="849" t="s">
        <v>181</v>
      </c>
      <c r="C318" s="828" t="s">
        <v>348</v>
      </c>
      <c r="D318" s="829"/>
      <c r="E318" s="117"/>
      <c r="F318" s="119"/>
      <c r="G318" s="117"/>
      <c r="H318" s="119"/>
      <c r="I318" s="117"/>
      <c r="J318" s="118"/>
      <c r="K318" s="117"/>
      <c r="L318" s="119"/>
      <c r="M318" s="117"/>
      <c r="N318" s="119"/>
      <c r="O318" s="117"/>
      <c r="P318" s="118"/>
      <c r="Q318" s="117"/>
      <c r="R318" s="119"/>
      <c r="S318" s="117"/>
      <c r="T318" s="119"/>
      <c r="U318" s="117"/>
      <c r="V318" s="118"/>
      <c r="W318" s="117"/>
      <c r="X318" s="119"/>
      <c r="Y318" s="117"/>
      <c r="Z318" s="119"/>
      <c r="AA318" s="117"/>
      <c r="AB318" s="118"/>
      <c r="AC318" s="117"/>
      <c r="AD318" s="119"/>
      <c r="AE318" s="117"/>
      <c r="AF318" s="119"/>
      <c r="AG318" s="117"/>
      <c r="AH318" s="118"/>
      <c r="AI318" s="117"/>
      <c r="AJ318" s="119"/>
      <c r="AK318" s="117"/>
      <c r="AL318" s="119"/>
      <c r="AM318" s="117"/>
      <c r="AN318" s="118"/>
      <c r="AO318" s="117"/>
      <c r="AP318" s="118"/>
      <c r="AQ318" s="403">
        <f t="shared" si="293"/>
        <v>0</v>
      </c>
      <c r="AR318" s="404">
        <f t="shared" si="294"/>
        <v>0</v>
      </c>
      <c r="AS318" s="405">
        <f t="shared" si="295"/>
        <v>0</v>
      </c>
      <c r="AT318" s="404">
        <f t="shared" si="296"/>
        <v>0</v>
      </c>
      <c r="AU318" s="405">
        <f t="shared" si="297"/>
        <v>0</v>
      </c>
      <c r="AV318" s="406">
        <f t="shared" si="298"/>
        <v>0</v>
      </c>
      <c r="AW318" s="747"/>
      <c r="AX318" s="746"/>
      <c r="BB318" s="559"/>
      <c r="BC318" s="536"/>
    </row>
    <row r="319" spans="1:55" ht="17.25" customHeight="1" thickBot="1">
      <c r="A319" s="847"/>
      <c r="B319" s="850"/>
      <c r="C319" s="830"/>
      <c r="D319" s="831"/>
      <c r="E319" s="120"/>
      <c r="F319" s="122"/>
      <c r="G319" s="120"/>
      <c r="H319" s="122"/>
      <c r="I319" s="120"/>
      <c r="J319" s="121"/>
      <c r="K319" s="120"/>
      <c r="L319" s="122"/>
      <c r="M319" s="120"/>
      <c r="N319" s="122"/>
      <c r="O319" s="120"/>
      <c r="P319" s="121"/>
      <c r="Q319" s="120"/>
      <c r="R319" s="122"/>
      <c r="S319" s="120"/>
      <c r="T319" s="122"/>
      <c r="U319" s="120"/>
      <c r="V319" s="121"/>
      <c r="W319" s="120"/>
      <c r="X319" s="122"/>
      <c r="Y319" s="120"/>
      <c r="Z319" s="122"/>
      <c r="AA319" s="120"/>
      <c r="AB319" s="121"/>
      <c r="AC319" s="120"/>
      <c r="AD319" s="122"/>
      <c r="AE319" s="120"/>
      <c r="AF319" s="122"/>
      <c r="AG319" s="120"/>
      <c r="AH319" s="121"/>
      <c r="AI319" s="120"/>
      <c r="AJ319" s="122"/>
      <c r="AK319" s="120"/>
      <c r="AL319" s="122"/>
      <c r="AM319" s="120"/>
      <c r="AN319" s="121"/>
      <c r="AO319" s="120"/>
      <c r="AP319" s="121"/>
      <c r="AQ319" s="396">
        <f t="shared" si="293"/>
        <v>0</v>
      </c>
      <c r="AR319" s="395">
        <f t="shared" si="294"/>
        <v>0</v>
      </c>
      <c r="AS319" s="393">
        <f t="shared" si="295"/>
        <v>0</v>
      </c>
      <c r="AT319" s="395">
        <f t="shared" si="296"/>
        <v>0</v>
      </c>
      <c r="AU319" s="393">
        <f t="shared" si="297"/>
        <v>0</v>
      </c>
      <c r="AV319" s="394">
        <f t="shared" si="298"/>
        <v>0</v>
      </c>
      <c r="AW319" s="747"/>
      <c r="AX319" s="746"/>
      <c r="BB319" s="559"/>
      <c r="BC319" s="536"/>
    </row>
    <row r="320" spans="1:55" ht="17.25" customHeight="1" thickBot="1">
      <c r="A320" s="847"/>
      <c r="B320" s="832" t="s">
        <v>181</v>
      </c>
      <c r="C320" s="811" t="s">
        <v>332</v>
      </c>
      <c r="D320" s="812"/>
      <c r="E320" s="117"/>
      <c r="F320" s="119"/>
      <c r="G320" s="117"/>
      <c r="H320" s="119"/>
      <c r="I320" s="117"/>
      <c r="J320" s="118"/>
      <c r="K320" s="117"/>
      <c r="L320" s="119"/>
      <c r="M320" s="117"/>
      <c r="N320" s="119"/>
      <c r="O320" s="117"/>
      <c r="P320" s="118"/>
      <c r="Q320" s="117"/>
      <c r="R320" s="119"/>
      <c r="S320" s="117"/>
      <c r="T320" s="119"/>
      <c r="U320" s="117"/>
      <c r="V320" s="118"/>
      <c r="W320" s="117">
        <v>1</v>
      </c>
      <c r="X320" s="119"/>
      <c r="Y320" s="117">
        <v>1</v>
      </c>
      <c r="Z320" s="119"/>
      <c r="AA320" s="117"/>
      <c r="AB320" s="118"/>
      <c r="AC320" s="117"/>
      <c r="AD320" s="119"/>
      <c r="AE320" s="117"/>
      <c r="AF320" s="119"/>
      <c r="AG320" s="117"/>
      <c r="AH320" s="118"/>
      <c r="AI320" s="117"/>
      <c r="AJ320" s="119"/>
      <c r="AK320" s="117"/>
      <c r="AL320" s="119"/>
      <c r="AM320" s="117"/>
      <c r="AN320" s="118"/>
      <c r="AO320" s="117"/>
      <c r="AP320" s="118"/>
      <c r="AQ320" s="403">
        <f t="shared" si="293"/>
        <v>1</v>
      </c>
      <c r="AR320" s="404">
        <f t="shared" si="294"/>
        <v>0</v>
      </c>
      <c r="AS320" s="405">
        <f t="shared" si="295"/>
        <v>1</v>
      </c>
      <c r="AT320" s="404">
        <f t="shared" si="296"/>
        <v>0</v>
      </c>
      <c r="AU320" s="405">
        <f t="shared" si="297"/>
        <v>0</v>
      </c>
      <c r="AV320" s="406">
        <f t="shared" si="298"/>
        <v>0</v>
      </c>
      <c r="AW320" s="747">
        <v>0.53</v>
      </c>
      <c r="AX320" s="746"/>
      <c r="BA320" s="535">
        <f t="shared" ref="BA320" si="317">AQ320/BB320</f>
        <v>0.53118211658544445</v>
      </c>
      <c r="BB320" s="559">
        <f t="shared" si="300"/>
        <v>1.8825935</v>
      </c>
      <c r="BC320" s="536">
        <v>1882593.5</v>
      </c>
    </row>
    <row r="321" spans="1:55" ht="17.25" customHeight="1" thickBot="1">
      <c r="A321" s="847"/>
      <c r="B321" s="848"/>
      <c r="C321" s="813"/>
      <c r="D321" s="814"/>
      <c r="E321" s="120"/>
      <c r="F321" s="122"/>
      <c r="G321" s="120"/>
      <c r="H321" s="122"/>
      <c r="I321" s="120"/>
      <c r="J321" s="121"/>
      <c r="K321" s="120"/>
      <c r="L321" s="122"/>
      <c r="M321" s="120"/>
      <c r="N321" s="122"/>
      <c r="O321" s="120"/>
      <c r="P321" s="121"/>
      <c r="Q321" s="120"/>
      <c r="R321" s="122"/>
      <c r="S321" s="120"/>
      <c r="T321" s="122"/>
      <c r="U321" s="120"/>
      <c r="V321" s="121"/>
      <c r="W321" s="120"/>
      <c r="X321" s="122"/>
      <c r="Y321" s="120"/>
      <c r="Z321" s="122"/>
      <c r="AA321" s="120"/>
      <c r="AB321" s="121"/>
      <c r="AC321" s="120"/>
      <c r="AD321" s="122"/>
      <c r="AE321" s="120"/>
      <c r="AF321" s="122"/>
      <c r="AG321" s="120"/>
      <c r="AH321" s="121"/>
      <c r="AI321" s="120"/>
      <c r="AJ321" s="122"/>
      <c r="AK321" s="120"/>
      <c r="AL321" s="122"/>
      <c r="AM321" s="120"/>
      <c r="AN321" s="121"/>
      <c r="AO321" s="120"/>
      <c r="AP321" s="121"/>
      <c r="AQ321" s="396">
        <f t="shared" si="293"/>
        <v>0</v>
      </c>
      <c r="AR321" s="395">
        <f t="shared" si="294"/>
        <v>0</v>
      </c>
      <c r="AS321" s="393">
        <f t="shared" si="295"/>
        <v>0</v>
      </c>
      <c r="AT321" s="395">
        <f t="shared" si="296"/>
        <v>0</v>
      </c>
      <c r="AU321" s="393">
        <f t="shared" si="297"/>
        <v>0</v>
      </c>
      <c r="AV321" s="394">
        <f t="shared" si="298"/>
        <v>0</v>
      </c>
      <c r="AW321" s="747"/>
      <c r="AX321" s="746"/>
      <c r="BB321" s="559"/>
      <c r="BC321" s="536"/>
    </row>
    <row r="322" spans="1:55" ht="17.25" customHeight="1" thickBot="1">
      <c r="A322" s="847"/>
      <c r="B322" s="769" t="s">
        <v>183</v>
      </c>
      <c r="C322" s="759" t="s">
        <v>347</v>
      </c>
      <c r="D322" s="760"/>
      <c r="E322" s="117"/>
      <c r="F322" s="119"/>
      <c r="G322" s="117"/>
      <c r="H322" s="119"/>
      <c r="I322" s="117"/>
      <c r="J322" s="118"/>
      <c r="K322" s="117"/>
      <c r="L322" s="119"/>
      <c r="M322" s="117"/>
      <c r="N322" s="119"/>
      <c r="O322" s="117"/>
      <c r="P322" s="118"/>
      <c r="Q322" s="117"/>
      <c r="R322" s="119"/>
      <c r="S322" s="117"/>
      <c r="T322" s="119"/>
      <c r="U322" s="117"/>
      <c r="V322" s="118"/>
      <c r="W322" s="117"/>
      <c r="X322" s="119"/>
      <c r="Y322" s="117"/>
      <c r="Z322" s="119"/>
      <c r="AA322" s="117"/>
      <c r="AB322" s="118"/>
      <c r="AC322" s="117"/>
      <c r="AD322" s="119"/>
      <c r="AE322" s="117"/>
      <c r="AF322" s="119"/>
      <c r="AG322" s="117"/>
      <c r="AH322" s="118"/>
      <c r="AI322" s="117"/>
      <c r="AJ322" s="119"/>
      <c r="AK322" s="117"/>
      <c r="AL322" s="119"/>
      <c r="AM322" s="117"/>
      <c r="AN322" s="118"/>
      <c r="AO322" s="117"/>
      <c r="AP322" s="118"/>
      <c r="AQ322" s="403">
        <f t="shared" si="293"/>
        <v>0</v>
      </c>
      <c r="AR322" s="404">
        <f t="shared" si="294"/>
        <v>0</v>
      </c>
      <c r="AS322" s="405">
        <f t="shared" si="295"/>
        <v>0</v>
      </c>
      <c r="AT322" s="404">
        <f t="shared" si="296"/>
        <v>0</v>
      </c>
      <c r="AU322" s="405">
        <f t="shared" si="297"/>
        <v>0</v>
      </c>
      <c r="AV322" s="406">
        <f t="shared" si="298"/>
        <v>0</v>
      </c>
      <c r="AW322" s="747"/>
      <c r="AX322" s="746"/>
      <c r="BA322" s="535">
        <f t="shared" ref="BA322" si="318">AQ322/BB322</f>
        <v>0</v>
      </c>
      <c r="BB322" s="559">
        <f t="shared" si="300"/>
        <v>2.2817949999999998</v>
      </c>
      <c r="BC322" s="536">
        <v>2281795</v>
      </c>
    </row>
    <row r="323" spans="1:55" ht="17.25" customHeight="1" thickBot="1">
      <c r="A323" s="847"/>
      <c r="B323" s="770"/>
      <c r="C323" s="790"/>
      <c r="D323" s="791"/>
      <c r="E323" s="120"/>
      <c r="F323" s="122"/>
      <c r="G323" s="120"/>
      <c r="H323" s="122"/>
      <c r="I323" s="120"/>
      <c r="J323" s="121"/>
      <c r="K323" s="120"/>
      <c r="L323" s="122"/>
      <c r="M323" s="120"/>
      <c r="N323" s="122"/>
      <c r="O323" s="120"/>
      <c r="P323" s="121"/>
      <c r="Q323" s="120"/>
      <c r="R323" s="122"/>
      <c r="S323" s="120"/>
      <c r="T323" s="122"/>
      <c r="U323" s="120"/>
      <c r="V323" s="121"/>
      <c r="W323" s="120"/>
      <c r="X323" s="122"/>
      <c r="Y323" s="120"/>
      <c r="Z323" s="122"/>
      <c r="AA323" s="120"/>
      <c r="AB323" s="121"/>
      <c r="AC323" s="120"/>
      <c r="AD323" s="122"/>
      <c r="AE323" s="120"/>
      <c r="AF323" s="122"/>
      <c r="AG323" s="120"/>
      <c r="AH323" s="121"/>
      <c r="AI323" s="120"/>
      <c r="AJ323" s="122"/>
      <c r="AK323" s="120"/>
      <c r="AL323" s="122"/>
      <c r="AM323" s="120"/>
      <c r="AN323" s="121"/>
      <c r="AO323" s="120"/>
      <c r="AP323" s="121"/>
      <c r="AQ323" s="396">
        <f t="shared" si="293"/>
        <v>0</v>
      </c>
      <c r="AR323" s="395">
        <f t="shared" si="294"/>
        <v>0</v>
      </c>
      <c r="AS323" s="393">
        <f t="shared" si="295"/>
        <v>0</v>
      </c>
      <c r="AT323" s="395">
        <f t="shared" si="296"/>
        <v>0</v>
      </c>
      <c r="AU323" s="393">
        <f t="shared" si="297"/>
        <v>0</v>
      </c>
      <c r="AV323" s="394">
        <f t="shared" si="298"/>
        <v>0</v>
      </c>
      <c r="AW323" s="747"/>
      <c r="AX323" s="746"/>
      <c r="BB323" s="559"/>
      <c r="BC323" s="536"/>
    </row>
    <row r="324" spans="1:55" ht="17.25" customHeight="1" thickBot="1">
      <c r="A324" s="847"/>
      <c r="B324" s="769" t="s">
        <v>181</v>
      </c>
      <c r="C324" s="759" t="s">
        <v>117</v>
      </c>
      <c r="D324" s="760"/>
      <c r="E324" s="117"/>
      <c r="F324" s="119"/>
      <c r="G324" s="117"/>
      <c r="H324" s="119"/>
      <c r="I324" s="117"/>
      <c r="J324" s="118"/>
      <c r="K324" s="117"/>
      <c r="L324" s="119"/>
      <c r="M324" s="117"/>
      <c r="N324" s="119"/>
      <c r="O324" s="117"/>
      <c r="P324" s="118"/>
      <c r="Q324" s="117"/>
      <c r="R324" s="119"/>
      <c r="S324" s="117"/>
      <c r="T324" s="119"/>
      <c r="U324" s="117"/>
      <c r="V324" s="118"/>
      <c r="W324" s="117"/>
      <c r="X324" s="119"/>
      <c r="Y324" s="117"/>
      <c r="Z324" s="119"/>
      <c r="AA324" s="117"/>
      <c r="AB324" s="118"/>
      <c r="AC324" s="117"/>
      <c r="AD324" s="119"/>
      <c r="AE324" s="117"/>
      <c r="AF324" s="119"/>
      <c r="AG324" s="117"/>
      <c r="AH324" s="118"/>
      <c r="AI324" s="117"/>
      <c r="AJ324" s="119"/>
      <c r="AK324" s="117"/>
      <c r="AL324" s="119"/>
      <c r="AM324" s="117"/>
      <c r="AN324" s="118"/>
      <c r="AO324" s="117"/>
      <c r="AP324" s="118"/>
      <c r="AQ324" s="403">
        <f t="shared" si="293"/>
        <v>0</v>
      </c>
      <c r="AR324" s="404">
        <f t="shared" si="294"/>
        <v>0</v>
      </c>
      <c r="AS324" s="405">
        <f t="shared" si="295"/>
        <v>0</v>
      </c>
      <c r="AT324" s="404">
        <f t="shared" si="296"/>
        <v>0</v>
      </c>
      <c r="AU324" s="405">
        <f t="shared" si="297"/>
        <v>0</v>
      </c>
      <c r="AV324" s="406">
        <f t="shared" si="298"/>
        <v>0</v>
      </c>
      <c r="AW324" s="747"/>
      <c r="AX324" s="746"/>
      <c r="BA324" s="535">
        <f t="shared" ref="BA324" si="319">AQ324/BB324</f>
        <v>0</v>
      </c>
      <c r="BB324" s="559">
        <f t="shared" si="300"/>
        <v>3.8438800000000002E-2</v>
      </c>
      <c r="BC324" s="536">
        <v>38438.800000000003</v>
      </c>
    </row>
    <row r="325" spans="1:55" ht="17.25" customHeight="1" thickBot="1">
      <c r="A325" s="847"/>
      <c r="B325" s="770"/>
      <c r="C325" s="790"/>
      <c r="D325" s="791"/>
      <c r="E325" s="120"/>
      <c r="F325" s="122"/>
      <c r="G325" s="120"/>
      <c r="H325" s="122"/>
      <c r="I325" s="120"/>
      <c r="J325" s="121"/>
      <c r="K325" s="120"/>
      <c r="L325" s="122"/>
      <c r="M325" s="120"/>
      <c r="N325" s="122"/>
      <c r="O325" s="120"/>
      <c r="P325" s="121"/>
      <c r="Q325" s="120"/>
      <c r="R325" s="122"/>
      <c r="S325" s="120"/>
      <c r="T325" s="122"/>
      <c r="U325" s="120"/>
      <c r="V325" s="121"/>
      <c r="W325" s="120"/>
      <c r="X325" s="122"/>
      <c r="Y325" s="120"/>
      <c r="Z325" s="122"/>
      <c r="AA325" s="120"/>
      <c r="AB325" s="121"/>
      <c r="AC325" s="120"/>
      <c r="AD325" s="122"/>
      <c r="AE325" s="120"/>
      <c r="AF325" s="122"/>
      <c r="AG325" s="120"/>
      <c r="AH325" s="121"/>
      <c r="AI325" s="120"/>
      <c r="AJ325" s="122"/>
      <c r="AK325" s="120"/>
      <c r="AL325" s="122"/>
      <c r="AM325" s="120"/>
      <c r="AN325" s="121"/>
      <c r="AO325" s="120"/>
      <c r="AP325" s="121"/>
      <c r="AQ325" s="396">
        <f t="shared" si="293"/>
        <v>0</v>
      </c>
      <c r="AR325" s="395">
        <f t="shared" si="294"/>
        <v>0</v>
      </c>
      <c r="AS325" s="393">
        <f t="shared" si="295"/>
        <v>0</v>
      </c>
      <c r="AT325" s="395">
        <f t="shared" si="296"/>
        <v>0</v>
      </c>
      <c r="AU325" s="393">
        <f t="shared" si="297"/>
        <v>0</v>
      </c>
      <c r="AV325" s="394">
        <f t="shared" si="298"/>
        <v>0</v>
      </c>
      <c r="AW325" s="747"/>
      <c r="AX325" s="746"/>
      <c r="BB325" s="559"/>
      <c r="BC325" s="536"/>
    </row>
    <row r="326" spans="1:55" ht="17.25" customHeight="1" thickBot="1">
      <c r="A326" s="847"/>
      <c r="B326" s="769" t="s">
        <v>181</v>
      </c>
      <c r="C326" s="759" t="s">
        <v>118</v>
      </c>
      <c r="D326" s="760"/>
      <c r="E326" s="117"/>
      <c r="F326" s="119"/>
      <c r="G326" s="117"/>
      <c r="H326" s="119"/>
      <c r="I326" s="117"/>
      <c r="J326" s="118"/>
      <c r="K326" s="117"/>
      <c r="L326" s="119"/>
      <c r="M326" s="117"/>
      <c r="N326" s="119"/>
      <c r="O326" s="117"/>
      <c r="P326" s="118"/>
      <c r="Q326" s="117"/>
      <c r="R326" s="119"/>
      <c r="S326" s="117"/>
      <c r="T326" s="119"/>
      <c r="U326" s="117"/>
      <c r="V326" s="118"/>
      <c r="W326" s="117"/>
      <c r="X326" s="119"/>
      <c r="Y326" s="117"/>
      <c r="Z326" s="119"/>
      <c r="AA326" s="117"/>
      <c r="AB326" s="118"/>
      <c r="AC326" s="117"/>
      <c r="AD326" s="119"/>
      <c r="AE326" s="117"/>
      <c r="AF326" s="119"/>
      <c r="AG326" s="117"/>
      <c r="AH326" s="118"/>
      <c r="AI326" s="117"/>
      <c r="AJ326" s="119"/>
      <c r="AK326" s="117"/>
      <c r="AL326" s="119"/>
      <c r="AM326" s="117"/>
      <c r="AN326" s="118"/>
      <c r="AO326" s="117"/>
      <c r="AP326" s="118"/>
      <c r="AQ326" s="403">
        <f t="shared" si="293"/>
        <v>0</v>
      </c>
      <c r="AR326" s="404">
        <f t="shared" si="294"/>
        <v>0</v>
      </c>
      <c r="AS326" s="405">
        <f t="shared" si="295"/>
        <v>0</v>
      </c>
      <c r="AT326" s="404">
        <f t="shared" si="296"/>
        <v>0</v>
      </c>
      <c r="AU326" s="405">
        <f t="shared" si="297"/>
        <v>0</v>
      </c>
      <c r="AV326" s="406">
        <f t="shared" si="298"/>
        <v>0</v>
      </c>
      <c r="AW326" s="747"/>
      <c r="AX326" s="746"/>
      <c r="BA326" s="535">
        <f>AQ326/BB326</f>
        <v>0</v>
      </c>
      <c r="BB326" s="559">
        <f t="shared" si="300"/>
        <v>0.4942588</v>
      </c>
      <c r="BC326" s="536">
        <v>494258.8</v>
      </c>
    </row>
    <row r="327" spans="1:55" ht="17.25" customHeight="1" thickBot="1">
      <c r="A327" s="847"/>
      <c r="B327" s="770"/>
      <c r="C327" s="790"/>
      <c r="D327" s="791"/>
      <c r="E327" s="120"/>
      <c r="F327" s="122"/>
      <c r="G327" s="120"/>
      <c r="H327" s="122"/>
      <c r="I327" s="120"/>
      <c r="J327" s="121"/>
      <c r="K327" s="120"/>
      <c r="L327" s="122"/>
      <c r="M327" s="120"/>
      <c r="N327" s="122"/>
      <c r="O327" s="120"/>
      <c r="P327" s="121"/>
      <c r="Q327" s="120"/>
      <c r="R327" s="122"/>
      <c r="S327" s="120"/>
      <c r="T327" s="122"/>
      <c r="U327" s="120"/>
      <c r="V327" s="121"/>
      <c r="W327" s="120"/>
      <c r="X327" s="122"/>
      <c r="Y327" s="120"/>
      <c r="Z327" s="122"/>
      <c r="AA327" s="120"/>
      <c r="AB327" s="121"/>
      <c r="AC327" s="120"/>
      <c r="AD327" s="122"/>
      <c r="AE327" s="120"/>
      <c r="AF327" s="122"/>
      <c r="AG327" s="120"/>
      <c r="AH327" s="121"/>
      <c r="AI327" s="120"/>
      <c r="AJ327" s="122"/>
      <c r="AK327" s="120"/>
      <c r="AL327" s="122"/>
      <c r="AM327" s="120"/>
      <c r="AN327" s="121"/>
      <c r="AO327" s="120"/>
      <c r="AP327" s="121"/>
      <c r="AQ327" s="396">
        <f t="shared" si="293"/>
        <v>0</v>
      </c>
      <c r="AR327" s="395">
        <f t="shared" si="294"/>
        <v>0</v>
      </c>
      <c r="AS327" s="393">
        <f t="shared" si="295"/>
        <v>0</v>
      </c>
      <c r="AT327" s="395">
        <f t="shared" si="296"/>
        <v>0</v>
      </c>
      <c r="AU327" s="393">
        <f t="shared" si="297"/>
        <v>0</v>
      </c>
      <c r="AV327" s="394">
        <f t="shared" si="298"/>
        <v>0</v>
      </c>
      <c r="AW327" s="747"/>
      <c r="AX327" s="746"/>
      <c r="BB327" s="559"/>
      <c r="BC327" s="536"/>
    </row>
    <row r="328" spans="1:55" ht="17.25" customHeight="1" thickBot="1">
      <c r="A328" s="847"/>
      <c r="B328" s="794" t="s">
        <v>315</v>
      </c>
      <c r="C328" s="759" t="s">
        <v>119</v>
      </c>
      <c r="D328" s="760"/>
      <c r="E328" s="117"/>
      <c r="F328" s="119"/>
      <c r="G328" s="117"/>
      <c r="H328" s="119"/>
      <c r="I328" s="117"/>
      <c r="J328" s="118"/>
      <c r="K328" s="117"/>
      <c r="L328" s="119"/>
      <c r="M328" s="117"/>
      <c r="N328" s="119"/>
      <c r="O328" s="117"/>
      <c r="P328" s="118"/>
      <c r="Q328" s="117"/>
      <c r="R328" s="119"/>
      <c r="S328" s="117"/>
      <c r="T328" s="119"/>
      <c r="U328" s="117"/>
      <c r="V328" s="118"/>
      <c r="W328" s="117"/>
      <c r="X328" s="119">
        <v>3</v>
      </c>
      <c r="Y328" s="117"/>
      <c r="Z328" s="128"/>
      <c r="AA328" s="117"/>
      <c r="AB328" s="118">
        <v>2</v>
      </c>
      <c r="AC328" s="117"/>
      <c r="AD328" s="124">
        <v>1</v>
      </c>
      <c r="AE328" s="117"/>
      <c r="AF328" s="119"/>
      <c r="AG328" s="117"/>
      <c r="AH328" s="118">
        <v>1</v>
      </c>
      <c r="AI328" s="117"/>
      <c r="AJ328" s="119"/>
      <c r="AK328" s="117"/>
      <c r="AL328" s="119"/>
      <c r="AM328" s="117"/>
      <c r="AN328" s="118"/>
      <c r="AO328" s="117"/>
      <c r="AP328" s="118"/>
      <c r="AQ328" s="403">
        <f t="shared" si="293"/>
        <v>0</v>
      </c>
      <c r="AR328" s="404">
        <f t="shared" si="294"/>
        <v>4</v>
      </c>
      <c r="AS328" s="405">
        <f t="shared" si="295"/>
        <v>0</v>
      </c>
      <c r="AT328" s="404">
        <f t="shared" si="296"/>
        <v>0</v>
      </c>
      <c r="AU328" s="405">
        <f t="shared" si="297"/>
        <v>0</v>
      </c>
      <c r="AV328" s="406">
        <f t="shared" si="298"/>
        <v>3</v>
      </c>
      <c r="AW328" s="747"/>
      <c r="AX328" s="746">
        <v>3.09</v>
      </c>
      <c r="BB328" s="559"/>
      <c r="BC328" s="536"/>
    </row>
    <row r="329" spans="1:55" ht="17.25" customHeight="1" thickBot="1">
      <c r="A329" s="847"/>
      <c r="B329" s="770"/>
      <c r="C329" s="790" t="s">
        <v>41</v>
      </c>
      <c r="D329" s="791"/>
      <c r="E329" s="120"/>
      <c r="F329" s="122"/>
      <c r="G329" s="120"/>
      <c r="H329" s="122"/>
      <c r="I329" s="120"/>
      <c r="J329" s="121"/>
      <c r="K329" s="120"/>
      <c r="L329" s="122"/>
      <c r="M329" s="120"/>
      <c r="N329" s="122"/>
      <c r="O329" s="120"/>
      <c r="P329" s="121"/>
      <c r="Q329" s="120"/>
      <c r="R329" s="122"/>
      <c r="S329" s="120"/>
      <c r="T329" s="122"/>
      <c r="U329" s="120"/>
      <c r="V329" s="121"/>
      <c r="W329" s="120"/>
      <c r="X329" s="122"/>
      <c r="Y329" s="120"/>
      <c r="Z329" s="122"/>
      <c r="AA329" s="120"/>
      <c r="AB329" s="121"/>
      <c r="AC329" s="120"/>
      <c r="AD329" s="109"/>
      <c r="AE329" s="120"/>
      <c r="AF329" s="122"/>
      <c r="AG329" s="120"/>
      <c r="AH329" s="121"/>
      <c r="AI329" s="120"/>
      <c r="AJ329" s="122"/>
      <c r="AK329" s="120"/>
      <c r="AL329" s="122"/>
      <c r="AM329" s="120"/>
      <c r="AN329" s="121"/>
      <c r="AO329" s="120"/>
      <c r="AP329" s="121"/>
      <c r="AQ329" s="396">
        <f t="shared" si="293"/>
        <v>0</v>
      </c>
      <c r="AR329" s="395">
        <f t="shared" si="294"/>
        <v>0</v>
      </c>
      <c r="AS329" s="393">
        <f t="shared" si="295"/>
        <v>0</v>
      </c>
      <c r="AT329" s="395">
        <f t="shared" si="296"/>
        <v>0</v>
      </c>
      <c r="AU329" s="393">
        <f t="shared" si="297"/>
        <v>0</v>
      </c>
      <c r="AV329" s="394">
        <f t="shared" si="298"/>
        <v>0</v>
      </c>
      <c r="AW329" s="747"/>
      <c r="AX329" s="746"/>
      <c r="BA329" s="535">
        <f t="shared" ref="BA329" si="320">AR328/BB329</f>
        <v>3.0888782236788002</v>
      </c>
      <c r="BB329" s="559">
        <f t="shared" si="300"/>
        <v>1.2949685</v>
      </c>
      <c r="BC329" s="536">
        <v>1294968.5</v>
      </c>
    </row>
    <row r="330" spans="1:55" ht="17.25" customHeight="1" thickBot="1">
      <c r="A330" s="847"/>
      <c r="B330" s="769" t="s">
        <v>181</v>
      </c>
      <c r="C330" s="759" t="s">
        <v>316</v>
      </c>
      <c r="D330" s="760"/>
      <c r="E330" s="117"/>
      <c r="F330" s="119"/>
      <c r="G330" s="117"/>
      <c r="H330" s="119"/>
      <c r="I330" s="117"/>
      <c r="J330" s="118"/>
      <c r="K330" s="117"/>
      <c r="L330" s="128"/>
      <c r="M330" s="117"/>
      <c r="N330" s="119"/>
      <c r="O330" s="117"/>
      <c r="P330" s="118"/>
      <c r="Q330" s="117"/>
      <c r="R330" s="119"/>
      <c r="S330" s="117"/>
      <c r="T330" s="119"/>
      <c r="U330" s="117"/>
      <c r="V330" s="118"/>
      <c r="W330" s="117"/>
      <c r="X330" s="119"/>
      <c r="Y330" s="117"/>
      <c r="Z330" s="119"/>
      <c r="AA330" s="117"/>
      <c r="AB330" s="118"/>
      <c r="AC330" s="117"/>
      <c r="AD330" s="119"/>
      <c r="AE330" s="117"/>
      <c r="AF330" s="119"/>
      <c r="AG330" s="117"/>
      <c r="AH330" s="118"/>
      <c r="AI330" s="117"/>
      <c r="AJ330" s="119"/>
      <c r="AK330" s="117"/>
      <c r="AL330" s="119"/>
      <c r="AM330" s="117"/>
      <c r="AN330" s="118"/>
      <c r="AO330" s="117"/>
      <c r="AP330" s="118"/>
      <c r="AQ330" s="403">
        <f t="shared" ref="AQ330:AQ331" si="321">E330+K330+Q330+W330+AC330+AI330+AO330</f>
        <v>0</v>
      </c>
      <c r="AR330" s="404">
        <f t="shared" ref="AR330:AR331" si="322">F330+L330+R330+X330+AD330+AJ330+AP330</f>
        <v>0</v>
      </c>
      <c r="AS330" s="405">
        <f t="shared" ref="AS330:AS331" si="323">G330+M330+S330+Y330+AE330+AK330</f>
        <v>0</v>
      </c>
      <c r="AT330" s="404">
        <f t="shared" ref="AT330:AT331" si="324">H330+N330+T330+Z330+AF330+AL330</f>
        <v>0</v>
      </c>
      <c r="AU330" s="405">
        <f t="shared" ref="AU330:AU331" si="325">I330+O330+U330+AA330+AG330+AM330</f>
        <v>0</v>
      </c>
      <c r="AV330" s="406">
        <f t="shared" ref="AV330:AV331" si="326">J330+P330+V330+AB330+AH330+AN330</f>
        <v>0</v>
      </c>
      <c r="AW330" s="754"/>
      <c r="AX330" s="746"/>
      <c r="BA330" s="535">
        <f>AQ330/BB330</f>
        <v>0</v>
      </c>
      <c r="BB330" s="559">
        <f t="shared" ref="BB330" si="327">BC330/10^6</f>
        <v>0.3655156</v>
      </c>
      <c r="BC330" s="536">
        <v>365515.6</v>
      </c>
    </row>
    <row r="331" spans="1:55" ht="17.25" customHeight="1" thickBot="1">
      <c r="A331" s="847"/>
      <c r="B331" s="770"/>
      <c r="C331" s="790"/>
      <c r="D331" s="791" t="s">
        <v>313</v>
      </c>
      <c r="E331" s="210"/>
      <c r="F331" s="211"/>
      <c r="G331" s="210"/>
      <c r="H331" s="211"/>
      <c r="I331" s="210"/>
      <c r="J331" s="212"/>
      <c r="K331" s="210"/>
      <c r="L331" s="211"/>
      <c r="M331" s="210"/>
      <c r="N331" s="211"/>
      <c r="O331" s="210"/>
      <c r="P331" s="212"/>
      <c r="Q331" s="210"/>
      <c r="R331" s="211"/>
      <c r="S331" s="210"/>
      <c r="T331" s="211"/>
      <c r="U331" s="210"/>
      <c r="V331" s="212"/>
      <c r="W331" s="210"/>
      <c r="X331" s="211"/>
      <c r="Y331" s="210"/>
      <c r="Z331" s="211"/>
      <c r="AA331" s="210"/>
      <c r="AB331" s="212"/>
      <c r="AC331" s="210"/>
      <c r="AD331" s="211"/>
      <c r="AE331" s="210"/>
      <c r="AF331" s="211"/>
      <c r="AG331" s="210"/>
      <c r="AH331" s="212"/>
      <c r="AI331" s="210"/>
      <c r="AJ331" s="211"/>
      <c r="AK331" s="210"/>
      <c r="AL331" s="211"/>
      <c r="AM331" s="210"/>
      <c r="AN331" s="212"/>
      <c r="AO331" s="210"/>
      <c r="AP331" s="182"/>
      <c r="AQ331" s="396">
        <f t="shared" si="321"/>
        <v>0</v>
      </c>
      <c r="AR331" s="395">
        <f t="shared" si="322"/>
        <v>0</v>
      </c>
      <c r="AS331" s="393">
        <f t="shared" si="323"/>
        <v>0</v>
      </c>
      <c r="AT331" s="395">
        <f t="shared" si="324"/>
        <v>0</v>
      </c>
      <c r="AU331" s="393">
        <f t="shared" si="325"/>
        <v>0</v>
      </c>
      <c r="AV331" s="394">
        <f t="shared" si="326"/>
        <v>0</v>
      </c>
      <c r="AW331" s="755"/>
      <c r="AX331" s="756"/>
      <c r="BB331" s="559"/>
      <c r="BC331" s="536"/>
    </row>
    <row r="332" spans="1:55" ht="17.25" customHeight="1" thickTop="1" thickBot="1">
      <c r="A332" s="847"/>
      <c r="B332" s="803" t="s">
        <v>176</v>
      </c>
      <c r="C332" s="804"/>
      <c r="D332" s="805"/>
      <c r="E332" s="312">
        <f t="shared" ref="E332" si="328">E266+E268+E270+E272+E274+E276+E278+E280+E282+E284+E286+E288+E290+E292+E294+E296+E298+E300+E302+E304+E306+E308+E310+E312+E314+E316+E318+E320+E322+E324+E326+E328+E330</f>
        <v>0</v>
      </c>
      <c r="F332" s="261">
        <f t="shared" ref="F332:G332" si="329">F266+F268+F270+F272+F274+F276+F278+F280+F282+F284+F286+F288+F290+F292+F294+F296+F298+F300+F302+F304+F306+F308+F310+F312+F314+F316+F318+F320+F322+F324+F326+F328+F330</f>
        <v>0</v>
      </c>
      <c r="G332" s="318">
        <f t="shared" si="329"/>
        <v>0</v>
      </c>
      <c r="H332" s="96">
        <f t="shared" ref="H332:M332" si="330">H266+H268+H270+H272+H274+H276+H278+H280+H282+H284+H286+H288+H290+H292+H294+H296+H298+H300+H302+H304+H306+H308+H310+H312+H314+H316+H318+H320+H322+H324+H326+H328+H330</f>
        <v>0</v>
      </c>
      <c r="I332" s="251">
        <f t="shared" si="330"/>
        <v>0</v>
      </c>
      <c r="J332" s="96">
        <f t="shared" si="330"/>
        <v>0</v>
      </c>
      <c r="K332" s="312">
        <f t="shared" si="330"/>
        <v>0</v>
      </c>
      <c r="L332" s="261">
        <f t="shared" si="330"/>
        <v>0</v>
      </c>
      <c r="M332" s="318">
        <f t="shared" si="330"/>
        <v>0</v>
      </c>
      <c r="N332" s="96">
        <f t="shared" ref="N332:AV332" si="331">N266+N268+N270+N272+N274+N276+N278+N280+N282+N284+N286+N288+N290+N292+N294+N296+N298+N300+N302+N304+N306+N308+N310+N312+N314+N316+N318+N320+N322+N324+N326+N328+N330</f>
        <v>0</v>
      </c>
      <c r="O332" s="251">
        <f t="shared" si="331"/>
        <v>0</v>
      </c>
      <c r="P332" s="96">
        <f t="shared" si="331"/>
        <v>0</v>
      </c>
      <c r="Q332" s="312">
        <f t="shared" si="331"/>
        <v>0</v>
      </c>
      <c r="R332" s="261">
        <f t="shared" si="331"/>
        <v>0</v>
      </c>
      <c r="S332" s="318">
        <f t="shared" si="331"/>
        <v>0</v>
      </c>
      <c r="T332" s="96">
        <f t="shared" si="331"/>
        <v>0</v>
      </c>
      <c r="U332" s="251">
        <f t="shared" si="331"/>
        <v>0</v>
      </c>
      <c r="V332" s="96">
        <f t="shared" si="331"/>
        <v>0</v>
      </c>
      <c r="W332" s="312">
        <f t="shared" si="331"/>
        <v>23</v>
      </c>
      <c r="X332" s="261">
        <f t="shared" si="331"/>
        <v>5</v>
      </c>
      <c r="Y332" s="318">
        <f t="shared" si="331"/>
        <v>13</v>
      </c>
      <c r="Z332" s="96">
        <f t="shared" si="331"/>
        <v>0</v>
      </c>
      <c r="AA332" s="251">
        <f t="shared" si="331"/>
        <v>2</v>
      </c>
      <c r="AB332" s="96">
        <f t="shared" si="331"/>
        <v>2</v>
      </c>
      <c r="AC332" s="312">
        <f t="shared" si="331"/>
        <v>0</v>
      </c>
      <c r="AD332" s="261">
        <f t="shared" si="331"/>
        <v>8</v>
      </c>
      <c r="AE332" s="318">
        <f t="shared" si="331"/>
        <v>0</v>
      </c>
      <c r="AF332" s="96">
        <f t="shared" si="331"/>
        <v>0</v>
      </c>
      <c r="AG332" s="251">
        <f t="shared" si="331"/>
        <v>0</v>
      </c>
      <c r="AH332" s="96">
        <f t="shared" si="331"/>
        <v>4</v>
      </c>
      <c r="AI332" s="312">
        <f t="shared" si="331"/>
        <v>59</v>
      </c>
      <c r="AJ332" s="261">
        <f t="shared" si="331"/>
        <v>0</v>
      </c>
      <c r="AK332" s="318">
        <f t="shared" si="331"/>
        <v>31</v>
      </c>
      <c r="AL332" s="96">
        <f t="shared" si="331"/>
        <v>0</v>
      </c>
      <c r="AM332" s="251">
        <f t="shared" si="331"/>
        <v>28</v>
      </c>
      <c r="AN332" s="96">
        <f t="shared" si="331"/>
        <v>0</v>
      </c>
      <c r="AO332" s="312">
        <f t="shared" si="331"/>
        <v>0</v>
      </c>
      <c r="AP332" s="371">
        <f t="shared" si="331"/>
        <v>0</v>
      </c>
      <c r="AQ332" s="251">
        <f t="shared" si="331"/>
        <v>82</v>
      </c>
      <c r="AR332" s="96">
        <f t="shared" si="331"/>
        <v>13</v>
      </c>
      <c r="AS332" s="251">
        <f t="shared" si="331"/>
        <v>44</v>
      </c>
      <c r="AT332" s="261">
        <f t="shared" si="331"/>
        <v>0</v>
      </c>
      <c r="AU332" s="318">
        <f t="shared" si="331"/>
        <v>30</v>
      </c>
      <c r="AV332" s="359">
        <f t="shared" si="331"/>
        <v>6</v>
      </c>
      <c r="AW332" s="816">
        <v>0.57999999999999996</v>
      </c>
      <c r="AX332" s="774">
        <v>3.69</v>
      </c>
      <c r="BA332" s="535">
        <f t="shared" ref="BA332" si="332">(AQ332-AR332)/BB332</f>
        <v>0.48813382641329928</v>
      </c>
      <c r="BB332" s="559">
        <f>BC332/10^6</f>
        <v>141.35467830000007</v>
      </c>
      <c r="BC332" s="536">
        <f>BC266+BC268+BC270+BC272+BC274+BC276+BC278+BC280+BC282+BC284+BC286+BC288+BC290+BC292+BC294+BC296+BC298+BC300+BC302+BC304+BC306+BC308+BC310+BC312+BC314+BC316+BC318+BC320+BC322+BC324+BC326+BC328+BC330</f>
        <v>141354678.30000007</v>
      </c>
    </row>
    <row r="333" spans="1:55" ht="17.25" customHeight="1" thickBot="1">
      <c r="A333" s="847"/>
      <c r="B333" s="798"/>
      <c r="C333" s="799"/>
      <c r="D333" s="800"/>
      <c r="E333" s="401">
        <f t="shared" ref="E333" si="333">E267+E269+E271+E273+E275+E277+E279+E281+E283+E285+E287+E289+E291+E293+E295+E297+E299+E301+E303+E305+E307+E309+E311+E313+E315+E317+E319+E321+E323+E325+E327+E329+E331</f>
        <v>0</v>
      </c>
      <c r="F333" s="293">
        <f t="shared" ref="F333:G333" si="334">F267+F269+F271+F273+F275+F277+F279+F281+F283+F285+F287+F289+F291+F293+F295+F297+F299+F301+F303+F305+F307+F309+F311+F313+F315+F317+F319+F321+F323+F325+F327+F329+F331</f>
        <v>0</v>
      </c>
      <c r="G333" s="320">
        <f t="shared" si="334"/>
        <v>0</v>
      </c>
      <c r="H333" s="402">
        <f t="shared" ref="H333:M333" si="335">H267+H269+H271+H273+H275+H277+H279+H281+H283+H285+H287+H289+H291+H293+H295+H297+H299+H301+H303+H305+H307+H309+H311+H313+H315+H317+H319+H321+H323+H325+H327+H329+H331</f>
        <v>0</v>
      </c>
      <c r="I333" s="314">
        <f t="shared" si="335"/>
        <v>0</v>
      </c>
      <c r="J333" s="402">
        <f t="shared" si="335"/>
        <v>0</v>
      </c>
      <c r="K333" s="401">
        <f t="shared" si="335"/>
        <v>0</v>
      </c>
      <c r="L333" s="293">
        <f t="shared" si="335"/>
        <v>0</v>
      </c>
      <c r="M333" s="320">
        <f t="shared" si="335"/>
        <v>0</v>
      </c>
      <c r="N333" s="402">
        <f t="shared" ref="N333:AV333" si="336">N267+N269+N271+N273+N275+N277+N279+N281+N283+N285+N287+N289+N291+N293+N295+N297+N299+N301+N303+N305+N307+N309+N311+N313+N315+N317+N319+N321+N323+N325+N327+N329+N331</f>
        <v>0</v>
      </c>
      <c r="O333" s="314">
        <f t="shared" si="336"/>
        <v>0</v>
      </c>
      <c r="P333" s="402">
        <f t="shared" si="336"/>
        <v>0</v>
      </c>
      <c r="Q333" s="401">
        <f t="shared" si="336"/>
        <v>0</v>
      </c>
      <c r="R333" s="293">
        <f t="shared" si="336"/>
        <v>0</v>
      </c>
      <c r="S333" s="320">
        <f t="shared" si="336"/>
        <v>0</v>
      </c>
      <c r="T333" s="402">
        <f t="shared" si="336"/>
        <v>0</v>
      </c>
      <c r="U333" s="314">
        <f t="shared" si="336"/>
        <v>0</v>
      </c>
      <c r="V333" s="402">
        <f t="shared" si="336"/>
        <v>0</v>
      </c>
      <c r="W333" s="401">
        <f t="shared" si="336"/>
        <v>0</v>
      </c>
      <c r="X333" s="293">
        <f t="shared" si="336"/>
        <v>0</v>
      </c>
      <c r="Y333" s="320">
        <f t="shared" si="336"/>
        <v>0</v>
      </c>
      <c r="Z333" s="402">
        <f t="shared" si="336"/>
        <v>0</v>
      </c>
      <c r="AA333" s="314">
        <f t="shared" si="336"/>
        <v>0</v>
      </c>
      <c r="AB333" s="402">
        <f t="shared" si="336"/>
        <v>0</v>
      </c>
      <c r="AC333" s="401">
        <f t="shared" si="336"/>
        <v>0</v>
      </c>
      <c r="AD333" s="293">
        <f t="shared" si="336"/>
        <v>1</v>
      </c>
      <c r="AE333" s="320">
        <f t="shared" si="336"/>
        <v>0</v>
      </c>
      <c r="AF333" s="402">
        <f t="shared" si="336"/>
        <v>0</v>
      </c>
      <c r="AG333" s="314">
        <f t="shared" si="336"/>
        <v>0</v>
      </c>
      <c r="AH333" s="402">
        <f t="shared" si="336"/>
        <v>1</v>
      </c>
      <c r="AI333" s="401">
        <f t="shared" si="336"/>
        <v>0</v>
      </c>
      <c r="AJ333" s="293">
        <f t="shared" si="336"/>
        <v>0</v>
      </c>
      <c r="AK333" s="320">
        <f t="shared" si="336"/>
        <v>0</v>
      </c>
      <c r="AL333" s="402">
        <f t="shared" si="336"/>
        <v>0</v>
      </c>
      <c r="AM333" s="314">
        <f t="shared" si="336"/>
        <v>0</v>
      </c>
      <c r="AN333" s="402">
        <f t="shared" si="336"/>
        <v>0</v>
      </c>
      <c r="AO333" s="401">
        <f t="shared" si="336"/>
        <v>0</v>
      </c>
      <c r="AP333" s="626">
        <f t="shared" si="336"/>
        <v>0</v>
      </c>
      <c r="AQ333" s="401">
        <f t="shared" si="336"/>
        <v>0</v>
      </c>
      <c r="AR333" s="402">
        <f t="shared" si="336"/>
        <v>1</v>
      </c>
      <c r="AS333" s="314">
        <f t="shared" si="336"/>
        <v>0</v>
      </c>
      <c r="AT333" s="293">
        <f t="shared" si="336"/>
        <v>0</v>
      </c>
      <c r="AU333" s="320">
        <f t="shared" si="336"/>
        <v>0</v>
      </c>
      <c r="AV333" s="627">
        <f t="shared" si="336"/>
        <v>1</v>
      </c>
      <c r="AW333" s="817"/>
      <c r="AX333" s="815"/>
      <c r="AY333" s="361"/>
      <c r="BA333" s="535">
        <f t="shared" ref="BA333" si="337">AR332/BB333</f>
        <v>3.6878728528104983</v>
      </c>
      <c r="BB333" s="559">
        <f>BC333/10^6</f>
        <v>3.5250672999999999</v>
      </c>
      <c r="BC333" s="536">
        <f>BC267+BC269+BC271+BC273+BC275+BC277+BC279+BC281+BC283+BC285+BC287+BC289+BC291+BC293+BC295+BC297+BC299+BC301+BC303+BC305+BC307+BC309+BC311+BC313+BC315+BC317+BC319+BC321+BC323+BC325+BC327+BC329+BC331</f>
        <v>3525067.3</v>
      </c>
    </row>
    <row r="334" spans="1:55" ht="17.25" customHeight="1">
      <c r="A334" s="578" t="s">
        <v>148</v>
      </c>
      <c r="B334" s="851" t="s">
        <v>181</v>
      </c>
      <c r="C334" s="809" t="s">
        <v>253</v>
      </c>
      <c r="D334" s="810"/>
      <c r="E334" s="610"/>
      <c r="F334" s="609"/>
      <c r="G334" s="610"/>
      <c r="H334" s="609"/>
      <c r="I334" s="610"/>
      <c r="J334" s="611"/>
      <c r="K334" s="610"/>
      <c r="L334" s="609"/>
      <c r="M334" s="610"/>
      <c r="N334" s="609"/>
      <c r="O334" s="610"/>
      <c r="P334" s="611"/>
      <c r="Q334" s="610"/>
      <c r="R334" s="609"/>
      <c r="S334" s="610"/>
      <c r="T334" s="609"/>
      <c r="U334" s="610"/>
      <c r="V334" s="611"/>
      <c r="W334" s="610">
        <v>1</v>
      </c>
      <c r="X334" s="609"/>
      <c r="Y334" s="610"/>
      <c r="Z334" s="609"/>
      <c r="AA334" s="610">
        <v>1</v>
      </c>
      <c r="AB334" s="611"/>
      <c r="AC334" s="610"/>
      <c r="AD334" s="609"/>
      <c r="AE334" s="610"/>
      <c r="AF334" s="609"/>
      <c r="AG334" s="610"/>
      <c r="AH334" s="611"/>
      <c r="AI334" s="610"/>
      <c r="AJ334" s="609"/>
      <c r="AK334" s="610"/>
      <c r="AL334" s="609"/>
      <c r="AM334" s="610"/>
      <c r="AN334" s="611"/>
      <c r="AO334" s="610"/>
      <c r="AP334" s="609"/>
      <c r="AQ334" s="407">
        <f>E334+K334+Q334+W334+AC334+AI334+AO334</f>
        <v>1</v>
      </c>
      <c r="AR334" s="408">
        <f>F334+L334+R334+X334+AD334+AJ334+AP334</f>
        <v>0</v>
      </c>
      <c r="AS334" s="409">
        <f>G334+M334+S334+Y334+AE334+AK334</f>
        <v>0</v>
      </c>
      <c r="AT334" s="408">
        <f>H334+N334+T334+Z334+AF334+AL334</f>
        <v>0</v>
      </c>
      <c r="AU334" s="409">
        <f t="shared" ref="AU334:AU351" si="338">I334+O334+U334+AA334+AG334+AM334</f>
        <v>1</v>
      </c>
      <c r="AV334" s="410">
        <f t="shared" ref="AV334:AV351" si="339">J334+P334+V334+AB334+AH334+AN334</f>
        <v>0</v>
      </c>
      <c r="AW334" s="772">
        <v>1.36</v>
      </c>
      <c r="AX334" s="773"/>
      <c r="AY334" s="361"/>
      <c r="BA334" s="535">
        <f>AQ334/BB334</f>
        <v>1.3601665170256803</v>
      </c>
      <c r="BB334" s="559">
        <f t="shared" ref="BB334:BB353" si="340">BC334/10^6</f>
        <v>0.73520410000000003</v>
      </c>
      <c r="BC334" s="536">
        <v>735204.1</v>
      </c>
    </row>
    <row r="335" spans="1:55" ht="17.25" customHeight="1">
      <c r="A335" s="172"/>
      <c r="B335" s="770"/>
      <c r="C335" s="790"/>
      <c r="D335" s="791"/>
      <c r="E335" s="120"/>
      <c r="F335" s="122"/>
      <c r="G335" s="120"/>
      <c r="H335" s="122"/>
      <c r="I335" s="120"/>
      <c r="J335" s="121"/>
      <c r="K335" s="120"/>
      <c r="L335" s="122"/>
      <c r="M335" s="120"/>
      <c r="N335" s="122"/>
      <c r="O335" s="120"/>
      <c r="P335" s="121"/>
      <c r="Q335" s="120"/>
      <c r="R335" s="122"/>
      <c r="S335" s="120"/>
      <c r="T335" s="122"/>
      <c r="U335" s="120"/>
      <c r="V335" s="121"/>
      <c r="W335" s="120"/>
      <c r="X335" s="122"/>
      <c r="Y335" s="120"/>
      <c r="Z335" s="122"/>
      <c r="AA335" s="120"/>
      <c r="AB335" s="121"/>
      <c r="AC335" s="120"/>
      <c r="AD335" s="122"/>
      <c r="AE335" s="120"/>
      <c r="AF335" s="122"/>
      <c r="AG335" s="120"/>
      <c r="AH335" s="121"/>
      <c r="AI335" s="120"/>
      <c r="AJ335" s="122"/>
      <c r="AK335" s="120"/>
      <c r="AL335" s="122"/>
      <c r="AM335" s="120"/>
      <c r="AN335" s="121"/>
      <c r="AO335" s="120"/>
      <c r="AP335" s="122"/>
      <c r="AQ335" s="396">
        <f>E335+K335+Q335+W335+AC335+AI335+AO335</f>
        <v>0</v>
      </c>
      <c r="AR335" s="395">
        <f>F335+L335+R335+X335+AD335+AJ335+AP335</f>
        <v>0</v>
      </c>
      <c r="AS335" s="393">
        <f>G335+M335+S335+Y335+AE335+AK335</f>
        <v>0</v>
      </c>
      <c r="AT335" s="395">
        <f>H335+N335+T335+Z335+AF335+AL335</f>
        <v>0</v>
      </c>
      <c r="AU335" s="393">
        <f t="shared" si="338"/>
        <v>0</v>
      </c>
      <c r="AV335" s="394">
        <f t="shared" si="339"/>
        <v>0</v>
      </c>
      <c r="AW335" s="747"/>
      <c r="AX335" s="746"/>
      <c r="BB335" s="559"/>
      <c r="BC335" s="536"/>
    </row>
    <row r="336" spans="1:55" ht="17.25" customHeight="1">
      <c r="A336" s="172"/>
      <c r="B336" s="769" t="s">
        <v>304</v>
      </c>
      <c r="C336" s="759" t="s">
        <v>206</v>
      </c>
      <c r="D336" s="760"/>
      <c r="E336" s="117"/>
      <c r="F336" s="119"/>
      <c r="G336" s="117"/>
      <c r="H336" s="119"/>
      <c r="I336" s="117"/>
      <c r="J336" s="118"/>
      <c r="K336" s="117"/>
      <c r="L336" s="119">
        <v>1</v>
      </c>
      <c r="M336" s="117"/>
      <c r="N336" s="119"/>
      <c r="O336" s="117"/>
      <c r="P336" s="118">
        <v>2</v>
      </c>
      <c r="Q336" s="117"/>
      <c r="R336" s="119"/>
      <c r="S336" s="117"/>
      <c r="T336" s="119"/>
      <c r="U336" s="117"/>
      <c r="V336" s="118"/>
      <c r="W336" s="117">
        <v>1</v>
      </c>
      <c r="X336" s="119"/>
      <c r="Y336" s="117"/>
      <c r="Z336" s="119"/>
      <c r="AA336" s="117"/>
      <c r="AB336" s="118"/>
      <c r="AC336" s="117"/>
      <c r="AD336" s="119"/>
      <c r="AE336" s="117"/>
      <c r="AF336" s="119"/>
      <c r="AG336" s="117"/>
      <c r="AH336" s="118"/>
      <c r="AI336" s="117">
        <v>1</v>
      </c>
      <c r="AJ336" s="119">
        <v>1</v>
      </c>
      <c r="AK336" s="117">
        <v>1</v>
      </c>
      <c r="AL336" s="119"/>
      <c r="AM336" s="117"/>
      <c r="AN336" s="118">
        <v>1</v>
      </c>
      <c r="AO336" s="117"/>
      <c r="AP336" s="119"/>
      <c r="AQ336" s="403">
        <f t="shared" ref="AQ336:AQ351" si="341">E336+K336+Q336+W336+AC336+AI336+AO336</f>
        <v>2</v>
      </c>
      <c r="AR336" s="404">
        <f t="shared" ref="AR336:AR351" si="342">F336+L336+R336+X336+AD336+AJ336+AP336</f>
        <v>2</v>
      </c>
      <c r="AS336" s="405">
        <f t="shared" ref="AS336:AS351" si="343">G336+M336+S336+Y336+AE336+AK336</f>
        <v>1</v>
      </c>
      <c r="AT336" s="404">
        <f t="shared" ref="AT336:AT351" si="344">H336+N336+T336+Z336+AF336+AL336</f>
        <v>0</v>
      </c>
      <c r="AU336" s="405">
        <f t="shared" si="338"/>
        <v>0</v>
      </c>
      <c r="AV336" s="406">
        <f t="shared" si="339"/>
        <v>3</v>
      </c>
      <c r="AW336" s="747">
        <v>1.48</v>
      </c>
      <c r="AX336" s="746">
        <v>0.77</v>
      </c>
      <c r="BA336" s="535">
        <f t="shared" ref="BA336" si="345">(AQ336-AR336)/BB336</f>
        <v>0</v>
      </c>
      <c r="BB336" s="559">
        <f t="shared" si="340"/>
        <v>1.3515733999999999</v>
      </c>
      <c r="BC336" s="536">
        <v>1351573.4</v>
      </c>
    </row>
    <row r="337" spans="1:55" ht="17.25" customHeight="1">
      <c r="A337" s="172"/>
      <c r="B337" s="770"/>
      <c r="C337" s="790"/>
      <c r="D337" s="791" t="s">
        <v>299</v>
      </c>
      <c r="E337" s="120"/>
      <c r="F337" s="122"/>
      <c r="G337" s="120"/>
      <c r="H337" s="122"/>
      <c r="I337" s="120"/>
      <c r="J337" s="121"/>
      <c r="K337" s="120"/>
      <c r="L337" s="122"/>
      <c r="M337" s="120"/>
      <c r="N337" s="122"/>
      <c r="O337" s="120"/>
      <c r="P337" s="121"/>
      <c r="Q337" s="120"/>
      <c r="R337" s="122"/>
      <c r="S337" s="120"/>
      <c r="T337" s="122"/>
      <c r="U337" s="120"/>
      <c r="V337" s="121"/>
      <c r="W337" s="120"/>
      <c r="X337" s="122"/>
      <c r="Y337" s="120"/>
      <c r="Z337" s="122"/>
      <c r="AA337" s="120"/>
      <c r="AB337" s="121"/>
      <c r="AC337" s="120"/>
      <c r="AD337" s="122"/>
      <c r="AE337" s="120"/>
      <c r="AF337" s="122"/>
      <c r="AG337" s="120"/>
      <c r="AH337" s="121"/>
      <c r="AI337" s="120"/>
      <c r="AJ337" s="122"/>
      <c r="AK337" s="120"/>
      <c r="AL337" s="122"/>
      <c r="AM337" s="120"/>
      <c r="AN337" s="121"/>
      <c r="AO337" s="120"/>
      <c r="AP337" s="122"/>
      <c r="AQ337" s="396">
        <f t="shared" si="341"/>
        <v>0</v>
      </c>
      <c r="AR337" s="395">
        <f t="shared" si="342"/>
        <v>0</v>
      </c>
      <c r="AS337" s="393">
        <f t="shared" si="343"/>
        <v>0</v>
      </c>
      <c r="AT337" s="395">
        <f t="shared" si="344"/>
        <v>0</v>
      </c>
      <c r="AU337" s="393">
        <f t="shared" si="338"/>
        <v>0</v>
      </c>
      <c r="AV337" s="394">
        <f t="shared" si="339"/>
        <v>0</v>
      </c>
      <c r="AW337" s="747"/>
      <c r="AX337" s="746"/>
      <c r="BA337" s="535">
        <f t="shared" ref="BA337" si="346">AR336/BB337</f>
        <v>0.7749986670022927</v>
      </c>
      <c r="BB337" s="559">
        <f t="shared" si="340"/>
        <v>2.5806496000000001</v>
      </c>
      <c r="BC337" s="536">
        <v>2580649.6</v>
      </c>
    </row>
    <row r="338" spans="1:55" ht="17.25" customHeight="1">
      <c r="A338" s="172"/>
      <c r="B338" s="769" t="s">
        <v>181</v>
      </c>
      <c r="C338" s="759" t="s">
        <v>207</v>
      </c>
      <c r="D338" s="760"/>
      <c r="E338" s="117"/>
      <c r="F338" s="119"/>
      <c r="G338" s="117"/>
      <c r="H338" s="119"/>
      <c r="I338" s="117"/>
      <c r="J338" s="118"/>
      <c r="K338" s="117"/>
      <c r="L338" s="119"/>
      <c r="M338" s="117"/>
      <c r="N338" s="119"/>
      <c r="O338" s="117"/>
      <c r="P338" s="118"/>
      <c r="Q338" s="117"/>
      <c r="R338" s="119"/>
      <c r="S338" s="117"/>
      <c r="T338" s="119"/>
      <c r="U338" s="117"/>
      <c r="V338" s="118"/>
      <c r="W338" s="117"/>
      <c r="X338" s="119"/>
      <c r="Y338" s="117"/>
      <c r="Z338" s="119"/>
      <c r="AA338" s="117"/>
      <c r="AB338" s="118"/>
      <c r="AC338" s="117"/>
      <c r="AD338" s="119"/>
      <c r="AE338" s="117"/>
      <c r="AF338" s="119"/>
      <c r="AG338" s="117"/>
      <c r="AH338" s="118"/>
      <c r="AI338" s="117"/>
      <c r="AJ338" s="119"/>
      <c r="AK338" s="117"/>
      <c r="AL338" s="119"/>
      <c r="AM338" s="117"/>
      <c r="AN338" s="118"/>
      <c r="AO338" s="117"/>
      <c r="AP338" s="119"/>
      <c r="AQ338" s="403">
        <f t="shared" si="341"/>
        <v>0</v>
      </c>
      <c r="AR338" s="404">
        <f t="shared" si="342"/>
        <v>0</v>
      </c>
      <c r="AS338" s="405">
        <f t="shared" si="343"/>
        <v>0</v>
      </c>
      <c r="AT338" s="404">
        <f t="shared" si="344"/>
        <v>0</v>
      </c>
      <c r="AU338" s="405">
        <f t="shared" si="338"/>
        <v>0</v>
      </c>
      <c r="AV338" s="406">
        <f t="shared" si="339"/>
        <v>0</v>
      </c>
      <c r="AW338" s="747"/>
      <c r="AX338" s="746"/>
      <c r="BA338" s="535">
        <f>AQ338/BB338</f>
        <v>0</v>
      </c>
      <c r="BB338" s="559">
        <f t="shared" si="340"/>
        <v>0.25721120000000003</v>
      </c>
      <c r="BC338" s="536">
        <v>257211.2</v>
      </c>
    </row>
    <row r="339" spans="1:55" ht="17.25" customHeight="1">
      <c r="A339" s="172"/>
      <c r="B339" s="770"/>
      <c r="C339" s="790"/>
      <c r="D339" s="791" t="s">
        <v>299</v>
      </c>
      <c r="E339" s="120"/>
      <c r="F339" s="122"/>
      <c r="G339" s="120"/>
      <c r="H339" s="122"/>
      <c r="I339" s="120"/>
      <c r="J339" s="121"/>
      <c r="K339" s="120"/>
      <c r="L339" s="122"/>
      <c r="M339" s="120"/>
      <c r="N339" s="122"/>
      <c r="O339" s="120"/>
      <c r="P339" s="121"/>
      <c r="Q339" s="120"/>
      <c r="R339" s="122"/>
      <c r="S339" s="120"/>
      <c r="T339" s="122"/>
      <c r="U339" s="120"/>
      <c r="V339" s="121"/>
      <c r="W339" s="120"/>
      <c r="X339" s="122"/>
      <c r="Y339" s="120"/>
      <c r="Z339" s="122"/>
      <c r="AA339" s="120"/>
      <c r="AB339" s="121"/>
      <c r="AC339" s="120"/>
      <c r="AD339" s="122"/>
      <c r="AE339" s="120"/>
      <c r="AF339" s="122"/>
      <c r="AG339" s="120"/>
      <c r="AH339" s="121"/>
      <c r="AI339" s="120"/>
      <c r="AJ339" s="122"/>
      <c r="AK339" s="120"/>
      <c r="AL339" s="122"/>
      <c r="AM339" s="120"/>
      <c r="AN339" s="121"/>
      <c r="AO339" s="120"/>
      <c r="AP339" s="122"/>
      <c r="AQ339" s="396">
        <f t="shared" si="341"/>
        <v>0</v>
      </c>
      <c r="AR339" s="395">
        <f t="shared" si="342"/>
        <v>0</v>
      </c>
      <c r="AS339" s="393">
        <f t="shared" si="343"/>
        <v>0</v>
      </c>
      <c r="AT339" s="395">
        <f t="shared" si="344"/>
        <v>0</v>
      </c>
      <c r="AU339" s="393">
        <f t="shared" si="338"/>
        <v>0</v>
      </c>
      <c r="AV339" s="394">
        <f t="shared" si="339"/>
        <v>0</v>
      </c>
      <c r="AW339" s="747"/>
      <c r="AX339" s="746"/>
      <c r="BB339" s="559"/>
      <c r="BC339" s="536"/>
    </row>
    <row r="340" spans="1:55" ht="17.25" customHeight="1">
      <c r="A340" s="172"/>
      <c r="B340" s="769" t="s">
        <v>181</v>
      </c>
      <c r="C340" s="759" t="s">
        <v>208</v>
      </c>
      <c r="D340" s="760"/>
      <c r="E340" s="117"/>
      <c r="F340" s="119"/>
      <c r="G340" s="117"/>
      <c r="H340" s="119"/>
      <c r="I340" s="117"/>
      <c r="J340" s="118"/>
      <c r="K340" s="117"/>
      <c r="L340" s="119"/>
      <c r="M340" s="117"/>
      <c r="N340" s="119"/>
      <c r="O340" s="117"/>
      <c r="P340" s="118"/>
      <c r="Q340" s="117"/>
      <c r="R340" s="119"/>
      <c r="S340" s="117"/>
      <c r="T340" s="119"/>
      <c r="U340" s="117"/>
      <c r="V340" s="118"/>
      <c r="W340" s="117"/>
      <c r="X340" s="119"/>
      <c r="Y340" s="117"/>
      <c r="Z340" s="119"/>
      <c r="AA340" s="117"/>
      <c r="AB340" s="118"/>
      <c r="AC340" s="117"/>
      <c r="AD340" s="119"/>
      <c r="AE340" s="117"/>
      <c r="AF340" s="119"/>
      <c r="AG340" s="117"/>
      <c r="AH340" s="118"/>
      <c r="AI340" s="117"/>
      <c r="AJ340" s="119"/>
      <c r="AK340" s="117"/>
      <c r="AL340" s="119"/>
      <c r="AM340" s="117"/>
      <c r="AN340" s="118"/>
      <c r="AO340" s="117"/>
      <c r="AP340" s="119"/>
      <c r="AQ340" s="403">
        <f t="shared" si="341"/>
        <v>0</v>
      </c>
      <c r="AR340" s="404">
        <f t="shared" si="342"/>
        <v>0</v>
      </c>
      <c r="AS340" s="405">
        <f t="shared" si="343"/>
        <v>0</v>
      </c>
      <c r="AT340" s="404">
        <f t="shared" si="344"/>
        <v>0</v>
      </c>
      <c r="AU340" s="405">
        <f t="shared" si="338"/>
        <v>0</v>
      </c>
      <c r="AV340" s="406">
        <f t="shared" si="339"/>
        <v>0</v>
      </c>
      <c r="AW340" s="747"/>
      <c r="AX340" s="746"/>
      <c r="BA340" s="535">
        <f t="shared" ref="BA340" si="347">AQ340/BB340</f>
        <v>0</v>
      </c>
      <c r="BB340" s="559">
        <f t="shared" si="340"/>
        <v>0.2744877</v>
      </c>
      <c r="BC340" s="536">
        <v>274487.7</v>
      </c>
    </row>
    <row r="341" spans="1:55" ht="17.25" customHeight="1">
      <c r="A341" s="172"/>
      <c r="B341" s="770"/>
      <c r="C341" s="790"/>
      <c r="D341" s="791"/>
      <c r="E341" s="120"/>
      <c r="F341" s="122"/>
      <c r="G341" s="120"/>
      <c r="H341" s="122"/>
      <c r="I341" s="120"/>
      <c r="J341" s="121"/>
      <c r="K341" s="120"/>
      <c r="L341" s="122"/>
      <c r="M341" s="120"/>
      <c r="N341" s="122"/>
      <c r="O341" s="120"/>
      <c r="P341" s="121"/>
      <c r="Q341" s="120"/>
      <c r="R341" s="122"/>
      <c r="S341" s="120"/>
      <c r="T341" s="122"/>
      <c r="U341" s="120"/>
      <c r="V341" s="121"/>
      <c r="W341" s="120"/>
      <c r="X341" s="122"/>
      <c r="Y341" s="120"/>
      <c r="Z341" s="122"/>
      <c r="AA341" s="120"/>
      <c r="AB341" s="121"/>
      <c r="AC341" s="120"/>
      <c r="AD341" s="122"/>
      <c r="AE341" s="120"/>
      <c r="AF341" s="122"/>
      <c r="AG341" s="120"/>
      <c r="AH341" s="121"/>
      <c r="AI341" s="120"/>
      <c r="AJ341" s="122"/>
      <c r="AK341" s="120"/>
      <c r="AL341" s="122"/>
      <c r="AM341" s="120"/>
      <c r="AN341" s="121"/>
      <c r="AO341" s="120"/>
      <c r="AP341" s="122"/>
      <c r="AQ341" s="396">
        <f t="shared" si="341"/>
        <v>0</v>
      </c>
      <c r="AR341" s="395">
        <f t="shared" si="342"/>
        <v>0</v>
      </c>
      <c r="AS341" s="393">
        <f t="shared" si="343"/>
        <v>0</v>
      </c>
      <c r="AT341" s="395">
        <f t="shared" si="344"/>
        <v>0</v>
      </c>
      <c r="AU341" s="393">
        <f t="shared" si="338"/>
        <v>0</v>
      </c>
      <c r="AV341" s="394">
        <f t="shared" si="339"/>
        <v>0</v>
      </c>
      <c r="AW341" s="747"/>
      <c r="AX341" s="746"/>
      <c r="BB341" s="559"/>
      <c r="BC341" s="536"/>
    </row>
    <row r="342" spans="1:55" ht="17.25" customHeight="1">
      <c r="A342" s="172"/>
      <c r="B342" s="769" t="s">
        <v>181</v>
      </c>
      <c r="C342" s="759" t="s">
        <v>209</v>
      </c>
      <c r="D342" s="760"/>
      <c r="E342" s="117"/>
      <c r="F342" s="119"/>
      <c r="G342" s="117"/>
      <c r="H342" s="119"/>
      <c r="I342" s="117"/>
      <c r="J342" s="118"/>
      <c r="K342" s="117"/>
      <c r="L342" s="119"/>
      <c r="M342" s="117"/>
      <c r="N342" s="119"/>
      <c r="O342" s="117"/>
      <c r="P342" s="118"/>
      <c r="Q342" s="117"/>
      <c r="R342" s="119"/>
      <c r="S342" s="117"/>
      <c r="T342" s="119"/>
      <c r="U342" s="117"/>
      <c r="V342" s="118"/>
      <c r="W342" s="117"/>
      <c r="X342" s="119"/>
      <c r="Y342" s="117"/>
      <c r="Z342" s="119"/>
      <c r="AA342" s="117"/>
      <c r="AB342" s="118"/>
      <c r="AC342" s="117"/>
      <c r="AD342" s="119"/>
      <c r="AE342" s="117"/>
      <c r="AF342" s="119"/>
      <c r="AG342" s="117"/>
      <c r="AH342" s="118"/>
      <c r="AI342" s="117"/>
      <c r="AJ342" s="119"/>
      <c r="AK342" s="117"/>
      <c r="AL342" s="119"/>
      <c r="AM342" s="117"/>
      <c r="AN342" s="118"/>
      <c r="AO342" s="117"/>
      <c r="AP342" s="119"/>
      <c r="AQ342" s="403">
        <f t="shared" si="341"/>
        <v>0</v>
      </c>
      <c r="AR342" s="404">
        <f t="shared" si="342"/>
        <v>0</v>
      </c>
      <c r="AS342" s="405">
        <f t="shared" si="343"/>
        <v>0</v>
      </c>
      <c r="AT342" s="404">
        <f t="shared" si="344"/>
        <v>0</v>
      </c>
      <c r="AU342" s="405">
        <f t="shared" si="338"/>
        <v>0</v>
      </c>
      <c r="AV342" s="406">
        <f t="shared" si="339"/>
        <v>0</v>
      </c>
      <c r="AW342" s="747"/>
      <c r="AX342" s="746"/>
      <c r="BA342" s="535">
        <f t="shared" ref="BA342" si="348">AQ342/BB342</f>
        <v>0</v>
      </c>
      <c r="BB342" s="559">
        <f t="shared" si="340"/>
        <v>0.19052160000000001</v>
      </c>
      <c r="BC342" s="536">
        <v>190521.60000000001</v>
      </c>
    </row>
    <row r="343" spans="1:55" ht="17.25" customHeight="1">
      <c r="A343" s="172"/>
      <c r="B343" s="770"/>
      <c r="C343" s="790"/>
      <c r="D343" s="791" t="s">
        <v>299</v>
      </c>
      <c r="E343" s="120"/>
      <c r="F343" s="122"/>
      <c r="G343" s="120"/>
      <c r="H343" s="122"/>
      <c r="I343" s="120"/>
      <c r="J343" s="121"/>
      <c r="K343" s="120"/>
      <c r="L343" s="122"/>
      <c r="M343" s="120"/>
      <c r="N343" s="122"/>
      <c r="O343" s="120"/>
      <c r="P343" s="121"/>
      <c r="Q343" s="120"/>
      <c r="R343" s="122"/>
      <c r="S343" s="120"/>
      <c r="T343" s="122"/>
      <c r="U343" s="120"/>
      <c r="V343" s="121"/>
      <c r="W343" s="120"/>
      <c r="X343" s="122"/>
      <c r="Y343" s="120"/>
      <c r="Z343" s="122"/>
      <c r="AA343" s="120"/>
      <c r="AB343" s="121"/>
      <c r="AC343" s="120"/>
      <c r="AD343" s="122"/>
      <c r="AE343" s="120"/>
      <c r="AF343" s="122"/>
      <c r="AG343" s="120"/>
      <c r="AH343" s="121"/>
      <c r="AI343" s="120"/>
      <c r="AJ343" s="122"/>
      <c r="AK343" s="120"/>
      <c r="AL343" s="122"/>
      <c r="AM343" s="120"/>
      <c r="AN343" s="121"/>
      <c r="AO343" s="120"/>
      <c r="AP343" s="122"/>
      <c r="AQ343" s="396">
        <f t="shared" si="341"/>
        <v>0</v>
      </c>
      <c r="AR343" s="395">
        <f t="shared" si="342"/>
        <v>0</v>
      </c>
      <c r="AS343" s="393">
        <f t="shared" si="343"/>
        <v>0</v>
      </c>
      <c r="AT343" s="395">
        <f t="shared" si="344"/>
        <v>0</v>
      </c>
      <c r="AU343" s="393">
        <f t="shared" si="338"/>
        <v>0</v>
      </c>
      <c r="AV343" s="394">
        <f t="shared" si="339"/>
        <v>0</v>
      </c>
      <c r="AW343" s="747"/>
      <c r="AX343" s="746"/>
      <c r="BB343" s="559"/>
      <c r="BC343" s="536"/>
    </row>
    <row r="344" spans="1:55" ht="17.25" customHeight="1">
      <c r="A344" s="172"/>
      <c r="B344" s="769" t="s">
        <v>311</v>
      </c>
      <c r="C344" s="759" t="s">
        <v>254</v>
      </c>
      <c r="D344" s="760"/>
      <c r="E344" s="117"/>
      <c r="F344" s="119"/>
      <c r="G344" s="117"/>
      <c r="H344" s="119"/>
      <c r="I344" s="117"/>
      <c r="J344" s="118"/>
      <c r="K344" s="117"/>
      <c r="L344" s="119"/>
      <c r="M344" s="117"/>
      <c r="N344" s="119"/>
      <c r="O344" s="117"/>
      <c r="P344" s="118"/>
      <c r="Q344" s="117"/>
      <c r="R344" s="119"/>
      <c r="S344" s="117"/>
      <c r="T344" s="119"/>
      <c r="U344" s="117"/>
      <c r="V344" s="118"/>
      <c r="W344" s="117"/>
      <c r="X344" s="119"/>
      <c r="Y344" s="117"/>
      <c r="Z344" s="119"/>
      <c r="AA344" s="117"/>
      <c r="AB344" s="118"/>
      <c r="AC344" s="117"/>
      <c r="AD344" s="119"/>
      <c r="AE344" s="117"/>
      <c r="AF344" s="119"/>
      <c r="AG344" s="117"/>
      <c r="AH344" s="118"/>
      <c r="AI344" s="117"/>
      <c r="AJ344" s="119"/>
      <c r="AK344" s="117"/>
      <c r="AL344" s="119"/>
      <c r="AM344" s="117"/>
      <c r="AN344" s="118"/>
      <c r="AO344" s="117"/>
      <c r="AP344" s="119"/>
      <c r="AQ344" s="403">
        <f t="shared" si="341"/>
        <v>0</v>
      </c>
      <c r="AR344" s="404">
        <f t="shared" si="342"/>
        <v>0</v>
      </c>
      <c r="AS344" s="405">
        <f t="shared" si="343"/>
        <v>0</v>
      </c>
      <c r="AT344" s="404">
        <f t="shared" si="344"/>
        <v>0</v>
      </c>
      <c r="AU344" s="405">
        <f t="shared" si="338"/>
        <v>0</v>
      </c>
      <c r="AV344" s="406">
        <f t="shared" si="339"/>
        <v>0</v>
      </c>
      <c r="AW344" s="747"/>
      <c r="AX344" s="746"/>
      <c r="BA344" s="535">
        <f t="shared" ref="BA344" si="349">AQ344/BB344</f>
        <v>0</v>
      </c>
      <c r="BB344" s="559">
        <f t="shared" si="340"/>
        <v>1.6697643999999998</v>
      </c>
      <c r="BC344" s="536">
        <v>1669764.4</v>
      </c>
    </row>
    <row r="345" spans="1:55" ht="17.25" customHeight="1">
      <c r="A345" s="172"/>
      <c r="B345" s="770"/>
      <c r="C345" s="790"/>
      <c r="D345" s="791"/>
      <c r="E345" s="120"/>
      <c r="F345" s="122"/>
      <c r="G345" s="120"/>
      <c r="H345" s="122"/>
      <c r="I345" s="120"/>
      <c r="J345" s="121"/>
      <c r="K345" s="120"/>
      <c r="L345" s="122"/>
      <c r="M345" s="120"/>
      <c r="N345" s="122"/>
      <c r="O345" s="120"/>
      <c r="P345" s="121"/>
      <c r="Q345" s="120"/>
      <c r="R345" s="122"/>
      <c r="S345" s="120"/>
      <c r="T345" s="122"/>
      <c r="U345" s="120"/>
      <c r="V345" s="121"/>
      <c r="W345" s="120"/>
      <c r="X345" s="122"/>
      <c r="Y345" s="120"/>
      <c r="Z345" s="122"/>
      <c r="AA345" s="120"/>
      <c r="AB345" s="121"/>
      <c r="AC345" s="120"/>
      <c r="AD345" s="122"/>
      <c r="AE345" s="120"/>
      <c r="AF345" s="122"/>
      <c r="AG345" s="120"/>
      <c r="AH345" s="121"/>
      <c r="AI345" s="120"/>
      <c r="AJ345" s="122"/>
      <c r="AK345" s="120"/>
      <c r="AL345" s="122"/>
      <c r="AM345" s="120"/>
      <c r="AN345" s="121"/>
      <c r="AO345" s="120"/>
      <c r="AP345" s="122"/>
      <c r="AQ345" s="396">
        <f t="shared" si="341"/>
        <v>0</v>
      </c>
      <c r="AR345" s="395">
        <f t="shared" si="342"/>
        <v>0</v>
      </c>
      <c r="AS345" s="393">
        <f t="shared" si="343"/>
        <v>0</v>
      </c>
      <c r="AT345" s="395">
        <f t="shared" si="344"/>
        <v>0</v>
      </c>
      <c r="AU345" s="393">
        <f t="shared" si="338"/>
        <v>0</v>
      </c>
      <c r="AV345" s="394">
        <f t="shared" si="339"/>
        <v>0</v>
      </c>
      <c r="AW345" s="747"/>
      <c r="AX345" s="746"/>
      <c r="BB345" s="559"/>
      <c r="BC345" s="536"/>
    </row>
    <row r="346" spans="1:55" ht="17.25" customHeight="1">
      <c r="A346" s="172"/>
      <c r="B346" s="769" t="s">
        <v>302</v>
      </c>
      <c r="C346" s="759" t="s">
        <v>255</v>
      </c>
      <c r="D346" s="760"/>
      <c r="E346" s="117"/>
      <c r="F346" s="119"/>
      <c r="G346" s="117"/>
      <c r="H346" s="119"/>
      <c r="I346" s="117"/>
      <c r="J346" s="118"/>
      <c r="K346" s="117"/>
      <c r="L346" s="119"/>
      <c r="M346" s="117"/>
      <c r="N346" s="119"/>
      <c r="O346" s="117"/>
      <c r="P346" s="118"/>
      <c r="Q346" s="117"/>
      <c r="R346" s="119"/>
      <c r="S346" s="117"/>
      <c r="T346" s="119"/>
      <c r="U346" s="117"/>
      <c r="V346" s="118"/>
      <c r="W346" s="117"/>
      <c r="X346" s="119"/>
      <c r="Y346" s="117"/>
      <c r="Z346" s="119"/>
      <c r="AA346" s="117"/>
      <c r="AB346" s="118"/>
      <c r="AC346" s="117"/>
      <c r="AD346" s="119"/>
      <c r="AE346" s="117"/>
      <c r="AF346" s="119"/>
      <c r="AG346" s="117"/>
      <c r="AH346" s="118"/>
      <c r="AI346" s="117"/>
      <c r="AJ346" s="119"/>
      <c r="AK346" s="117"/>
      <c r="AL346" s="119"/>
      <c r="AM346" s="117"/>
      <c r="AN346" s="118"/>
      <c r="AO346" s="117"/>
      <c r="AP346" s="119"/>
      <c r="AQ346" s="403">
        <f t="shared" si="341"/>
        <v>0</v>
      </c>
      <c r="AR346" s="404">
        <f t="shared" si="342"/>
        <v>0</v>
      </c>
      <c r="AS346" s="405">
        <f t="shared" si="343"/>
        <v>0</v>
      </c>
      <c r="AT346" s="404">
        <f t="shared" si="344"/>
        <v>0</v>
      </c>
      <c r="AU346" s="405">
        <f t="shared" si="338"/>
        <v>0</v>
      </c>
      <c r="AV346" s="406">
        <f t="shared" si="339"/>
        <v>0</v>
      </c>
      <c r="AW346" s="747"/>
      <c r="AX346" s="746"/>
      <c r="BA346" s="535">
        <f t="shared" ref="BA346" si="350">AQ346/BB346</f>
        <v>0</v>
      </c>
      <c r="BB346" s="559">
        <f t="shared" si="340"/>
        <v>0.4942588</v>
      </c>
      <c r="BC346" s="536">
        <v>494258.8</v>
      </c>
    </row>
    <row r="347" spans="1:55" ht="17.25" customHeight="1">
      <c r="A347" s="172"/>
      <c r="B347" s="770"/>
      <c r="C347" s="790"/>
      <c r="D347" s="791"/>
      <c r="E347" s="120"/>
      <c r="F347" s="122"/>
      <c r="G347" s="120"/>
      <c r="H347" s="122"/>
      <c r="I347" s="120"/>
      <c r="J347" s="121"/>
      <c r="K347" s="120"/>
      <c r="L347" s="122"/>
      <c r="M347" s="120"/>
      <c r="N347" s="122"/>
      <c r="O347" s="120"/>
      <c r="P347" s="121"/>
      <c r="Q347" s="120"/>
      <c r="R347" s="122"/>
      <c r="S347" s="120"/>
      <c r="T347" s="122"/>
      <c r="U347" s="120"/>
      <c r="V347" s="121"/>
      <c r="W347" s="120"/>
      <c r="X347" s="122"/>
      <c r="Y347" s="120"/>
      <c r="Z347" s="122"/>
      <c r="AA347" s="120"/>
      <c r="AB347" s="121"/>
      <c r="AC347" s="120"/>
      <c r="AD347" s="122"/>
      <c r="AE347" s="120"/>
      <c r="AF347" s="122"/>
      <c r="AG347" s="120"/>
      <c r="AH347" s="121"/>
      <c r="AI347" s="120"/>
      <c r="AJ347" s="122"/>
      <c r="AK347" s="120"/>
      <c r="AL347" s="122"/>
      <c r="AM347" s="120"/>
      <c r="AN347" s="121"/>
      <c r="AO347" s="120"/>
      <c r="AP347" s="122"/>
      <c r="AQ347" s="396">
        <f t="shared" si="341"/>
        <v>0</v>
      </c>
      <c r="AR347" s="395">
        <f t="shared" si="342"/>
        <v>0</v>
      </c>
      <c r="AS347" s="393">
        <f t="shared" si="343"/>
        <v>0</v>
      </c>
      <c r="AT347" s="395">
        <f t="shared" si="344"/>
        <v>0</v>
      </c>
      <c r="AU347" s="393">
        <f t="shared" si="338"/>
        <v>0</v>
      </c>
      <c r="AV347" s="394">
        <f t="shared" si="339"/>
        <v>0</v>
      </c>
      <c r="AW347" s="747"/>
      <c r="AX347" s="746"/>
      <c r="BB347" s="559"/>
      <c r="BC347" s="536"/>
    </row>
    <row r="348" spans="1:55" ht="17.25" customHeight="1">
      <c r="A348" s="172"/>
      <c r="B348" s="769" t="s">
        <v>303</v>
      </c>
      <c r="C348" s="759" t="s">
        <v>256</v>
      </c>
      <c r="D348" s="760"/>
      <c r="E348" s="117"/>
      <c r="F348" s="119">
        <v>1</v>
      </c>
      <c r="G348" s="117"/>
      <c r="H348" s="119"/>
      <c r="I348" s="117"/>
      <c r="J348" s="118">
        <v>1</v>
      </c>
      <c r="K348" s="117"/>
      <c r="L348" s="119"/>
      <c r="M348" s="117"/>
      <c r="N348" s="119"/>
      <c r="O348" s="117"/>
      <c r="P348" s="118"/>
      <c r="Q348" s="117"/>
      <c r="R348" s="119"/>
      <c r="S348" s="117"/>
      <c r="T348" s="119"/>
      <c r="U348" s="117"/>
      <c r="V348" s="118"/>
      <c r="W348" s="117"/>
      <c r="X348" s="119"/>
      <c r="Y348" s="117"/>
      <c r="Z348" s="119"/>
      <c r="AA348" s="117"/>
      <c r="AB348" s="118"/>
      <c r="AC348" s="117"/>
      <c r="AD348" s="119">
        <v>1</v>
      </c>
      <c r="AE348" s="117"/>
      <c r="AF348" s="119"/>
      <c r="AG348" s="117"/>
      <c r="AH348" s="118"/>
      <c r="AI348" s="117"/>
      <c r="AJ348" s="119"/>
      <c r="AK348" s="117"/>
      <c r="AL348" s="119"/>
      <c r="AM348" s="117"/>
      <c r="AN348" s="118"/>
      <c r="AO348" s="117"/>
      <c r="AP348" s="119"/>
      <c r="AQ348" s="403">
        <f t="shared" si="341"/>
        <v>0</v>
      </c>
      <c r="AR348" s="404">
        <f t="shared" si="342"/>
        <v>2</v>
      </c>
      <c r="AS348" s="405">
        <f t="shared" si="343"/>
        <v>0</v>
      </c>
      <c r="AT348" s="404">
        <f t="shared" si="344"/>
        <v>0</v>
      </c>
      <c r="AU348" s="405">
        <f t="shared" si="338"/>
        <v>0</v>
      </c>
      <c r="AV348" s="406">
        <f t="shared" si="339"/>
        <v>1</v>
      </c>
      <c r="AW348" s="747"/>
      <c r="AX348" s="746">
        <v>5.09</v>
      </c>
      <c r="BB348" s="559"/>
      <c r="BC348" s="536"/>
    </row>
    <row r="349" spans="1:55" ht="17.25" customHeight="1">
      <c r="A349" s="172"/>
      <c r="B349" s="770"/>
      <c r="C349" s="790"/>
      <c r="D349" s="791"/>
      <c r="E349" s="120"/>
      <c r="F349" s="122"/>
      <c r="G349" s="120"/>
      <c r="H349" s="122"/>
      <c r="I349" s="120"/>
      <c r="J349" s="121"/>
      <c r="K349" s="120"/>
      <c r="L349" s="122"/>
      <c r="M349" s="120"/>
      <c r="N349" s="122"/>
      <c r="O349" s="120"/>
      <c r="P349" s="121"/>
      <c r="Q349" s="120"/>
      <c r="R349" s="122"/>
      <c r="S349" s="120"/>
      <c r="T349" s="122"/>
      <c r="U349" s="120"/>
      <c r="V349" s="121"/>
      <c r="W349" s="120"/>
      <c r="X349" s="122"/>
      <c r="Y349" s="120"/>
      <c r="Z349" s="122"/>
      <c r="AA349" s="120"/>
      <c r="AB349" s="121"/>
      <c r="AC349" s="120"/>
      <c r="AD349" s="122"/>
      <c r="AE349" s="120"/>
      <c r="AF349" s="122"/>
      <c r="AG349" s="120"/>
      <c r="AH349" s="121"/>
      <c r="AI349" s="120"/>
      <c r="AJ349" s="122"/>
      <c r="AK349" s="120"/>
      <c r="AL349" s="122"/>
      <c r="AM349" s="120"/>
      <c r="AN349" s="121"/>
      <c r="AO349" s="120"/>
      <c r="AP349" s="122"/>
      <c r="AQ349" s="396">
        <f t="shared" si="341"/>
        <v>0</v>
      </c>
      <c r="AR349" s="395">
        <f t="shared" si="342"/>
        <v>0</v>
      </c>
      <c r="AS349" s="393">
        <f t="shared" si="343"/>
        <v>0</v>
      </c>
      <c r="AT349" s="395">
        <f t="shared" si="344"/>
        <v>0</v>
      </c>
      <c r="AU349" s="393">
        <f t="shared" si="338"/>
        <v>0</v>
      </c>
      <c r="AV349" s="394">
        <f t="shared" si="339"/>
        <v>0</v>
      </c>
      <c r="AW349" s="747"/>
      <c r="AX349" s="746"/>
      <c r="BA349" s="535">
        <f>AR348/BB349</f>
        <v>5.0896542597861325</v>
      </c>
      <c r="BB349" s="559">
        <f t="shared" si="340"/>
        <v>0.39295400000000003</v>
      </c>
      <c r="BC349" s="536">
        <v>392954</v>
      </c>
    </row>
    <row r="350" spans="1:55" ht="17.25" customHeight="1">
      <c r="A350" s="172"/>
      <c r="B350" s="769" t="s">
        <v>302</v>
      </c>
      <c r="C350" s="759" t="s">
        <v>257</v>
      </c>
      <c r="D350" s="760"/>
      <c r="E350" s="117"/>
      <c r="F350" s="119"/>
      <c r="G350" s="117"/>
      <c r="H350" s="119"/>
      <c r="I350" s="117"/>
      <c r="J350" s="118"/>
      <c r="K350" s="117"/>
      <c r="L350" s="119"/>
      <c r="M350" s="117"/>
      <c r="N350" s="119"/>
      <c r="O350" s="117"/>
      <c r="P350" s="118"/>
      <c r="Q350" s="117"/>
      <c r="R350" s="119"/>
      <c r="S350" s="117"/>
      <c r="T350" s="119"/>
      <c r="U350" s="117"/>
      <c r="V350" s="118"/>
      <c r="W350" s="117"/>
      <c r="X350" s="119"/>
      <c r="Y350" s="117"/>
      <c r="Z350" s="119"/>
      <c r="AA350" s="117"/>
      <c r="AB350" s="118"/>
      <c r="AC350" s="117"/>
      <c r="AD350" s="119"/>
      <c r="AE350" s="117"/>
      <c r="AF350" s="119"/>
      <c r="AG350" s="117"/>
      <c r="AH350" s="118"/>
      <c r="AI350" s="117"/>
      <c r="AJ350" s="119"/>
      <c r="AK350" s="117"/>
      <c r="AL350" s="119"/>
      <c r="AM350" s="117"/>
      <c r="AN350" s="118"/>
      <c r="AO350" s="117"/>
      <c r="AP350" s="119"/>
      <c r="AQ350" s="403">
        <f t="shared" si="341"/>
        <v>0</v>
      </c>
      <c r="AR350" s="404">
        <f t="shared" si="342"/>
        <v>0</v>
      </c>
      <c r="AS350" s="405">
        <f t="shared" si="343"/>
        <v>0</v>
      </c>
      <c r="AT350" s="404">
        <f t="shared" si="344"/>
        <v>0</v>
      </c>
      <c r="AU350" s="405">
        <f t="shared" si="338"/>
        <v>0</v>
      </c>
      <c r="AV350" s="406">
        <f t="shared" si="339"/>
        <v>0</v>
      </c>
      <c r="AW350" s="747"/>
      <c r="AX350" s="746"/>
      <c r="BA350" s="535">
        <f t="shared" ref="BA350:BA352" si="351">AQ350/BB350</f>
        <v>0</v>
      </c>
      <c r="BB350" s="559">
        <f t="shared" si="340"/>
        <v>0.75234990000000002</v>
      </c>
      <c r="BC350" s="536">
        <v>752349.9</v>
      </c>
    </row>
    <row r="351" spans="1:55" ht="17.25" customHeight="1">
      <c r="A351" s="172"/>
      <c r="B351" s="770"/>
      <c r="C351" s="790"/>
      <c r="D351" s="791"/>
      <c r="E351" s="120"/>
      <c r="F351" s="122"/>
      <c r="G351" s="120"/>
      <c r="H351" s="122"/>
      <c r="I351" s="120"/>
      <c r="J351" s="121"/>
      <c r="K351" s="120"/>
      <c r="L351" s="122"/>
      <c r="M351" s="120"/>
      <c r="N351" s="122"/>
      <c r="O351" s="120"/>
      <c r="P351" s="121"/>
      <c r="Q351" s="120"/>
      <c r="R351" s="122"/>
      <c r="S351" s="120"/>
      <c r="T351" s="122"/>
      <c r="U351" s="120"/>
      <c r="V351" s="121"/>
      <c r="W351" s="120"/>
      <c r="X351" s="122"/>
      <c r="Y351" s="120"/>
      <c r="Z351" s="122"/>
      <c r="AA351" s="120"/>
      <c r="AB351" s="121"/>
      <c r="AC351" s="120"/>
      <c r="AD351" s="122"/>
      <c r="AE351" s="120"/>
      <c r="AF351" s="122"/>
      <c r="AG351" s="120"/>
      <c r="AH351" s="121"/>
      <c r="AI351" s="120"/>
      <c r="AJ351" s="122"/>
      <c r="AK351" s="120"/>
      <c r="AL351" s="122"/>
      <c r="AM351" s="120"/>
      <c r="AN351" s="121"/>
      <c r="AO351" s="120"/>
      <c r="AP351" s="122"/>
      <c r="AQ351" s="396">
        <f t="shared" si="341"/>
        <v>0</v>
      </c>
      <c r="AR351" s="395">
        <f t="shared" si="342"/>
        <v>0</v>
      </c>
      <c r="AS351" s="393">
        <f t="shared" si="343"/>
        <v>0</v>
      </c>
      <c r="AT351" s="395">
        <f t="shared" si="344"/>
        <v>0</v>
      </c>
      <c r="AU351" s="393">
        <f t="shared" si="338"/>
        <v>0</v>
      </c>
      <c r="AV351" s="394">
        <f t="shared" si="339"/>
        <v>0</v>
      </c>
      <c r="AW351" s="747"/>
      <c r="AX351" s="746"/>
      <c r="BB351" s="559"/>
      <c r="BC351" s="536"/>
    </row>
    <row r="352" spans="1:55" ht="17.25" customHeight="1">
      <c r="A352" s="172"/>
      <c r="B352" s="769" t="s">
        <v>311</v>
      </c>
      <c r="C352" s="759" t="s">
        <v>317</v>
      </c>
      <c r="D352" s="760"/>
      <c r="E352" s="117"/>
      <c r="F352" s="119"/>
      <c r="G352" s="117"/>
      <c r="H352" s="119"/>
      <c r="I352" s="117"/>
      <c r="J352" s="118"/>
      <c r="K352" s="117"/>
      <c r="L352" s="119"/>
      <c r="M352" s="117"/>
      <c r="N352" s="119"/>
      <c r="O352" s="117"/>
      <c r="P352" s="118"/>
      <c r="Q352" s="117"/>
      <c r="R352" s="119"/>
      <c r="S352" s="117"/>
      <c r="T352" s="119"/>
      <c r="U352" s="117"/>
      <c r="V352" s="118"/>
      <c r="W352" s="117"/>
      <c r="X352" s="119"/>
      <c r="Y352" s="117"/>
      <c r="Z352" s="119"/>
      <c r="AA352" s="117"/>
      <c r="AB352" s="118"/>
      <c r="AC352" s="117"/>
      <c r="AD352" s="119"/>
      <c r="AE352" s="117"/>
      <c r="AF352" s="119"/>
      <c r="AG352" s="117"/>
      <c r="AH352" s="118"/>
      <c r="AI352" s="117"/>
      <c r="AJ352" s="119"/>
      <c r="AK352" s="117"/>
      <c r="AL352" s="119"/>
      <c r="AM352" s="117"/>
      <c r="AN352" s="127"/>
      <c r="AO352" s="117"/>
      <c r="AP352" s="119"/>
      <c r="AQ352" s="403">
        <f>E352+K352+Q352+W352+AC352+AI352+AO352</f>
        <v>0</v>
      </c>
      <c r="AR352" s="404">
        <f>F352+L352+R352+X352+AD352+AJ352+AP352</f>
        <v>0</v>
      </c>
      <c r="AS352" s="405">
        <f t="shared" ref="AS352:AV353" si="352">G352+M352+S352+Y352+AE352+AK352</f>
        <v>0</v>
      </c>
      <c r="AT352" s="404">
        <f t="shared" si="352"/>
        <v>0</v>
      </c>
      <c r="AU352" s="405">
        <f t="shared" si="352"/>
        <v>0</v>
      </c>
      <c r="AV352" s="406">
        <f t="shared" si="352"/>
        <v>0</v>
      </c>
      <c r="AW352" s="754"/>
      <c r="AX352" s="746"/>
      <c r="BA352" s="535">
        <f t="shared" si="351"/>
        <v>0</v>
      </c>
      <c r="BB352" s="559">
        <f t="shared" si="340"/>
        <v>9.0357800000000002E-2</v>
      </c>
      <c r="BC352" s="536">
        <v>90357.8</v>
      </c>
    </row>
    <row r="353" spans="1:55" ht="17.25" customHeight="1" thickBot="1">
      <c r="A353" s="172"/>
      <c r="B353" s="770"/>
      <c r="C353" s="790"/>
      <c r="D353" s="791" t="s">
        <v>299</v>
      </c>
      <c r="E353" s="186"/>
      <c r="F353" s="211"/>
      <c r="G353" s="210"/>
      <c r="H353" s="187"/>
      <c r="I353" s="210"/>
      <c r="J353" s="189"/>
      <c r="K353" s="210"/>
      <c r="L353" s="211"/>
      <c r="M353" s="213"/>
      <c r="N353" s="187"/>
      <c r="O353" s="213"/>
      <c r="P353" s="214"/>
      <c r="Q353" s="210"/>
      <c r="R353" s="187"/>
      <c r="S353" s="210"/>
      <c r="T353" s="211"/>
      <c r="U353" s="213"/>
      <c r="V353" s="214"/>
      <c r="W353" s="215"/>
      <c r="X353" s="187"/>
      <c r="Y353" s="210"/>
      <c r="Z353" s="187"/>
      <c r="AA353" s="210"/>
      <c r="AB353" s="189"/>
      <c r="AC353" s="210"/>
      <c r="AD353" s="211"/>
      <c r="AE353" s="210"/>
      <c r="AF353" s="211"/>
      <c r="AG353" s="210"/>
      <c r="AH353" s="189"/>
      <c r="AI353" s="210"/>
      <c r="AJ353" s="211"/>
      <c r="AK353" s="210"/>
      <c r="AL353" s="187"/>
      <c r="AM353" s="210"/>
      <c r="AN353" s="189"/>
      <c r="AO353" s="210"/>
      <c r="AP353" s="189"/>
      <c r="AQ353" s="396">
        <f>E353+K353+Q353+W353+AC353+AI353+AO353</f>
        <v>0</v>
      </c>
      <c r="AR353" s="395">
        <f>F353+L353+R353+X353+AD353+AJ353+AP353</f>
        <v>0</v>
      </c>
      <c r="AS353" s="393">
        <f t="shared" si="352"/>
        <v>0</v>
      </c>
      <c r="AT353" s="395">
        <f t="shared" si="352"/>
        <v>0</v>
      </c>
      <c r="AU353" s="393">
        <f t="shared" si="352"/>
        <v>0</v>
      </c>
      <c r="AV353" s="394">
        <f t="shared" si="352"/>
        <v>0</v>
      </c>
      <c r="AW353" s="755"/>
      <c r="AX353" s="756"/>
      <c r="BB353" s="559">
        <f t="shared" si="340"/>
        <v>0</v>
      </c>
      <c r="BC353" s="536"/>
    </row>
    <row r="354" spans="1:55" ht="17.25" customHeight="1" thickTop="1">
      <c r="A354" s="172"/>
      <c r="B354" s="804" t="s">
        <v>176</v>
      </c>
      <c r="C354" s="804"/>
      <c r="D354" s="805"/>
      <c r="E354" s="312">
        <f>E334+E336+E338+E340+E342+E344+E346+E348+E350+E352</f>
        <v>0</v>
      </c>
      <c r="F354" s="261">
        <f>F334+F336+F338+F340+F342+F344+F346+F348+F350+F352</f>
        <v>1</v>
      </c>
      <c r="G354" s="318">
        <f t="shared" ref="G354:L354" si="353">G334+G336+G338+G340+G342+G344+G346+G348+G350+G352</f>
        <v>0</v>
      </c>
      <c r="H354" s="96">
        <f t="shared" si="353"/>
        <v>0</v>
      </c>
      <c r="I354" s="251">
        <f>I334+I336+I338+I340+I342+I344+I346+I348+I350+I352</f>
        <v>0</v>
      </c>
      <c r="J354" s="261">
        <f t="shared" si="353"/>
        <v>1</v>
      </c>
      <c r="K354" s="312">
        <f t="shared" si="353"/>
        <v>0</v>
      </c>
      <c r="L354" s="261">
        <f t="shared" si="353"/>
        <v>1</v>
      </c>
      <c r="M354" s="318">
        <f t="shared" ref="M354:AV354" si="354">M334+M336+M338+M340+M342+M344+M346+M348+M350+M352</f>
        <v>0</v>
      </c>
      <c r="N354" s="96">
        <f t="shared" si="354"/>
        <v>0</v>
      </c>
      <c r="O354" s="251">
        <f t="shared" si="354"/>
        <v>0</v>
      </c>
      <c r="P354" s="261">
        <f t="shared" si="354"/>
        <v>2</v>
      </c>
      <c r="Q354" s="312">
        <f t="shared" si="354"/>
        <v>0</v>
      </c>
      <c r="R354" s="261">
        <f t="shared" si="354"/>
        <v>0</v>
      </c>
      <c r="S354" s="318">
        <f t="shared" si="354"/>
        <v>0</v>
      </c>
      <c r="T354" s="96">
        <f t="shared" si="354"/>
        <v>0</v>
      </c>
      <c r="U354" s="251">
        <f t="shared" si="354"/>
        <v>0</v>
      </c>
      <c r="V354" s="261">
        <f t="shared" si="354"/>
        <v>0</v>
      </c>
      <c r="W354" s="312">
        <f t="shared" si="354"/>
        <v>2</v>
      </c>
      <c r="X354" s="261">
        <f t="shared" si="354"/>
        <v>0</v>
      </c>
      <c r="Y354" s="318">
        <f t="shared" si="354"/>
        <v>0</v>
      </c>
      <c r="Z354" s="96">
        <f t="shared" si="354"/>
        <v>0</v>
      </c>
      <c r="AA354" s="251">
        <f t="shared" si="354"/>
        <v>1</v>
      </c>
      <c r="AB354" s="261">
        <f t="shared" si="354"/>
        <v>0</v>
      </c>
      <c r="AC354" s="312">
        <f t="shared" si="354"/>
        <v>0</v>
      </c>
      <c r="AD354" s="261">
        <f t="shared" si="354"/>
        <v>1</v>
      </c>
      <c r="AE354" s="318">
        <f t="shared" si="354"/>
        <v>0</v>
      </c>
      <c r="AF354" s="96">
        <f t="shared" si="354"/>
        <v>0</v>
      </c>
      <c r="AG354" s="251">
        <f t="shared" si="354"/>
        <v>0</v>
      </c>
      <c r="AH354" s="261">
        <f t="shared" si="354"/>
        <v>0</v>
      </c>
      <c r="AI354" s="312">
        <f t="shared" si="354"/>
        <v>1</v>
      </c>
      <c r="AJ354" s="261">
        <f t="shared" si="354"/>
        <v>1</v>
      </c>
      <c r="AK354" s="318">
        <f t="shared" si="354"/>
        <v>1</v>
      </c>
      <c r="AL354" s="96">
        <f t="shared" si="354"/>
        <v>0</v>
      </c>
      <c r="AM354" s="251">
        <f t="shared" si="354"/>
        <v>0</v>
      </c>
      <c r="AN354" s="261">
        <f t="shared" si="354"/>
        <v>1</v>
      </c>
      <c r="AO354" s="312">
        <f t="shared" si="354"/>
        <v>0</v>
      </c>
      <c r="AP354" s="261">
        <f t="shared" si="354"/>
        <v>0</v>
      </c>
      <c r="AQ354" s="312">
        <f t="shared" si="354"/>
        <v>3</v>
      </c>
      <c r="AR354" s="96">
        <f t="shared" si="354"/>
        <v>4</v>
      </c>
      <c r="AS354" s="251">
        <f t="shared" si="354"/>
        <v>1</v>
      </c>
      <c r="AT354" s="96">
        <f t="shared" si="354"/>
        <v>0</v>
      </c>
      <c r="AU354" s="318">
        <f t="shared" si="354"/>
        <v>1</v>
      </c>
      <c r="AV354" s="359">
        <f t="shared" si="354"/>
        <v>4</v>
      </c>
      <c r="AW354" s="784">
        <v>0.52</v>
      </c>
      <c r="AX354" s="745">
        <v>1.35</v>
      </c>
      <c r="BA354" s="535">
        <f t="shared" ref="BA354" si="355">(AQ354-AR354)/BB354</f>
        <v>-0.17194749225673153</v>
      </c>
      <c r="BB354" s="559">
        <f>BC354/10^6</f>
        <v>5.8157289000000008</v>
      </c>
      <c r="BC354" s="536">
        <f>BC334+BC336+BC338+BC340+BC342+BC344+BC346+BC348+BC350+BC352</f>
        <v>5815728.9000000004</v>
      </c>
    </row>
    <row r="355" spans="1:55" ht="17.25" customHeight="1" thickBot="1">
      <c r="A355" s="201"/>
      <c r="B355" s="824"/>
      <c r="C355" s="824"/>
      <c r="D355" s="825"/>
      <c r="E355" s="344">
        <f>E335+E337+E339+E341+E343+E345+E347+E349+E351+E353</f>
        <v>0</v>
      </c>
      <c r="F355" s="342">
        <f>F335+F337+F339+F341+F343+F345+F347+F349+F351+F353</f>
        <v>0</v>
      </c>
      <c r="G355" s="343">
        <f t="shared" ref="G355:L355" si="356">G335+G337+G339+G341+G343+G345+G347+G349+G351+G353</f>
        <v>0</v>
      </c>
      <c r="H355" s="345">
        <f t="shared" si="356"/>
        <v>0</v>
      </c>
      <c r="I355" s="346">
        <f t="shared" si="356"/>
        <v>0</v>
      </c>
      <c r="J355" s="342">
        <f t="shared" si="356"/>
        <v>0</v>
      </c>
      <c r="K355" s="344">
        <f t="shared" si="356"/>
        <v>0</v>
      </c>
      <c r="L355" s="342">
        <f t="shared" si="356"/>
        <v>0</v>
      </c>
      <c r="M355" s="343">
        <f t="shared" ref="M355:AV355" si="357">M335+M337+M339+M341+M343+M345+M347+M349+M351+M353</f>
        <v>0</v>
      </c>
      <c r="N355" s="345">
        <f t="shared" si="357"/>
        <v>0</v>
      </c>
      <c r="O355" s="346">
        <f t="shared" si="357"/>
        <v>0</v>
      </c>
      <c r="P355" s="342">
        <f t="shared" si="357"/>
        <v>0</v>
      </c>
      <c r="Q355" s="344">
        <f t="shared" si="357"/>
        <v>0</v>
      </c>
      <c r="R355" s="342">
        <f t="shared" si="357"/>
        <v>0</v>
      </c>
      <c r="S355" s="343">
        <f t="shared" si="357"/>
        <v>0</v>
      </c>
      <c r="T355" s="345">
        <f t="shared" si="357"/>
        <v>0</v>
      </c>
      <c r="U355" s="346">
        <f t="shared" si="357"/>
        <v>0</v>
      </c>
      <c r="V355" s="342">
        <f t="shared" si="357"/>
        <v>0</v>
      </c>
      <c r="W355" s="344">
        <f t="shared" si="357"/>
        <v>0</v>
      </c>
      <c r="X355" s="342">
        <f t="shared" si="357"/>
        <v>0</v>
      </c>
      <c r="Y355" s="343">
        <f t="shared" si="357"/>
        <v>0</v>
      </c>
      <c r="Z355" s="345">
        <f t="shared" si="357"/>
        <v>0</v>
      </c>
      <c r="AA355" s="346">
        <f t="shared" si="357"/>
        <v>0</v>
      </c>
      <c r="AB355" s="342">
        <f t="shared" si="357"/>
        <v>0</v>
      </c>
      <c r="AC355" s="344">
        <f t="shared" si="357"/>
        <v>0</v>
      </c>
      <c r="AD355" s="342">
        <f t="shared" si="357"/>
        <v>0</v>
      </c>
      <c r="AE355" s="343">
        <f t="shared" si="357"/>
        <v>0</v>
      </c>
      <c r="AF355" s="345">
        <f t="shared" si="357"/>
        <v>0</v>
      </c>
      <c r="AG355" s="346">
        <f t="shared" si="357"/>
        <v>0</v>
      </c>
      <c r="AH355" s="342">
        <f t="shared" si="357"/>
        <v>0</v>
      </c>
      <c r="AI355" s="344">
        <f t="shared" si="357"/>
        <v>0</v>
      </c>
      <c r="AJ355" s="342">
        <f t="shared" si="357"/>
        <v>0</v>
      </c>
      <c r="AK355" s="343">
        <f t="shared" si="357"/>
        <v>0</v>
      </c>
      <c r="AL355" s="345">
        <f t="shared" si="357"/>
        <v>0</v>
      </c>
      <c r="AM355" s="346">
        <f t="shared" si="357"/>
        <v>0</v>
      </c>
      <c r="AN355" s="342">
        <f t="shared" si="357"/>
        <v>0</v>
      </c>
      <c r="AO355" s="344">
        <f t="shared" si="357"/>
        <v>0</v>
      </c>
      <c r="AP355" s="342">
        <f t="shared" si="357"/>
        <v>0</v>
      </c>
      <c r="AQ355" s="344">
        <f t="shared" si="357"/>
        <v>0</v>
      </c>
      <c r="AR355" s="345">
        <f t="shared" si="357"/>
        <v>0</v>
      </c>
      <c r="AS355" s="346">
        <f t="shared" si="357"/>
        <v>0</v>
      </c>
      <c r="AT355" s="345">
        <f t="shared" si="357"/>
        <v>0</v>
      </c>
      <c r="AU355" s="343">
        <f t="shared" si="357"/>
        <v>0</v>
      </c>
      <c r="AV355" s="360">
        <f t="shared" si="357"/>
        <v>0</v>
      </c>
      <c r="AW355" s="846"/>
      <c r="AX355" s="845"/>
      <c r="BA355" s="535">
        <f t="shared" ref="BA355" si="358">AR354/BB355</f>
        <v>1.3451692081621101</v>
      </c>
      <c r="BB355" s="559">
        <f>BC355/10^6</f>
        <v>2.9736036000000001</v>
      </c>
      <c r="BC355" s="536">
        <f>BC335+BC337+BC339+BC341+BC343+BC345+BC347+BC349+BC351+BC353</f>
        <v>2973603.6</v>
      </c>
    </row>
    <row r="356" spans="1:55" ht="17.25" customHeight="1" thickTop="1">
      <c r="A356" s="172" t="s">
        <v>150</v>
      </c>
      <c r="B356" s="769" t="s">
        <v>181</v>
      </c>
      <c r="C356" s="759" t="s">
        <v>258</v>
      </c>
      <c r="D356" s="760"/>
      <c r="E356" s="216"/>
      <c r="F356" s="217"/>
      <c r="G356" s="218"/>
      <c r="H356" s="219"/>
      <c r="I356" s="510"/>
      <c r="J356" s="511"/>
      <c r="K356" s="512"/>
      <c r="L356" s="228"/>
      <c r="M356" s="510"/>
      <c r="N356" s="228"/>
      <c r="O356" s="510"/>
      <c r="P356" s="511"/>
      <c r="Q356" s="512"/>
      <c r="R356" s="513"/>
      <c r="S356" s="510"/>
      <c r="T356" s="513"/>
      <c r="U356" s="510"/>
      <c r="V356" s="511"/>
      <c r="W356" s="512">
        <v>5</v>
      </c>
      <c r="X356" s="228"/>
      <c r="Y356" s="510"/>
      <c r="Z356" s="228"/>
      <c r="AA356" s="510">
        <v>1</v>
      </c>
      <c r="AB356" s="511"/>
      <c r="AC356" s="512"/>
      <c r="AD356" s="513"/>
      <c r="AE356" s="227"/>
      <c r="AF356" s="228"/>
      <c r="AG356" s="227"/>
      <c r="AH356" s="514"/>
      <c r="AI356" s="227">
        <v>3</v>
      </c>
      <c r="AJ356" s="228"/>
      <c r="AK356" s="227">
        <v>3</v>
      </c>
      <c r="AL356" s="228"/>
      <c r="AM356" s="515"/>
      <c r="AN356" s="511"/>
      <c r="AO356" s="512"/>
      <c r="AP356" s="511"/>
      <c r="AQ356" s="537">
        <f t="shared" ref="AQ356:AQ365" si="359">E356+K356+Q356+W356+AC356+AI356+AO356</f>
        <v>8</v>
      </c>
      <c r="AR356" s="538">
        <f t="shared" ref="AR356:AR365" si="360">F356+L356+R356+X356+AD356+AJ356+AP356</f>
        <v>0</v>
      </c>
      <c r="AS356" s="539">
        <f t="shared" ref="AS356:AS365" si="361">G356+M356+S356+Y356+AE356+AK356</f>
        <v>3</v>
      </c>
      <c r="AT356" s="538">
        <f t="shared" ref="AT356:AT365" si="362">H356+N356+T356+Z356+AF356+AL356</f>
        <v>0</v>
      </c>
      <c r="AU356" s="539">
        <f t="shared" ref="AU356:AU365" si="363">I356+O356+U356+AA356+AG356+AM356</f>
        <v>1</v>
      </c>
      <c r="AV356" s="540">
        <f t="shared" ref="AV356:AV365" si="364">J356+P356+V356+AB356+AH356+AN356</f>
        <v>0</v>
      </c>
      <c r="AW356" s="784">
        <v>3.82</v>
      </c>
      <c r="AX356" s="745"/>
      <c r="BA356" s="535">
        <f t="shared" ref="BA356:BA360" si="365">AQ356/BB356</f>
        <v>3.8296405465873624</v>
      </c>
      <c r="BB356" s="559">
        <f t="shared" ref="BB356:BB367" si="366">BC356/10^6</f>
        <v>2.0889688999999998</v>
      </c>
      <c r="BC356" s="536">
        <v>2088968.9</v>
      </c>
    </row>
    <row r="357" spans="1:55" ht="17.25" customHeight="1">
      <c r="A357" s="172"/>
      <c r="B357" s="770"/>
      <c r="C357" s="790"/>
      <c r="D357" s="791"/>
      <c r="E357" s="221"/>
      <c r="F357" s="222"/>
      <c r="G357" s="221"/>
      <c r="H357" s="222"/>
      <c r="I357" s="509"/>
      <c r="J357" s="516"/>
      <c r="K357" s="509"/>
      <c r="L357" s="517"/>
      <c r="M357" s="509"/>
      <c r="N357" s="517"/>
      <c r="O357" s="509"/>
      <c r="P357" s="516"/>
      <c r="Q357" s="509"/>
      <c r="R357" s="517"/>
      <c r="S357" s="509"/>
      <c r="T357" s="517"/>
      <c r="U357" s="509"/>
      <c r="V357" s="516"/>
      <c r="W357" s="509"/>
      <c r="X357" s="517"/>
      <c r="Y357" s="509"/>
      <c r="Z357" s="517"/>
      <c r="AA357" s="509"/>
      <c r="AB357" s="516"/>
      <c r="AC357" s="509"/>
      <c r="AD357" s="517"/>
      <c r="AE357" s="509"/>
      <c r="AF357" s="517"/>
      <c r="AG357" s="509"/>
      <c r="AH357" s="516"/>
      <c r="AI357" s="509"/>
      <c r="AJ357" s="517"/>
      <c r="AK357" s="509"/>
      <c r="AL357" s="517"/>
      <c r="AM357" s="509"/>
      <c r="AN357" s="516"/>
      <c r="AO357" s="509"/>
      <c r="AP357" s="517"/>
      <c r="AQ357" s="522">
        <f t="shared" si="359"/>
        <v>0</v>
      </c>
      <c r="AR357" s="523">
        <f t="shared" si="360"/>
        <v>0</v>
      </c>
      <c r="AS357" s="524">
        <f t="shared" si="361"/>
        <v>0</v>
      </c>
      <c r="AT357" s="523">
        <f t="shared" si="362"/>
        <v>0</v>
      </c>
      <c r="AU357" s="524">
        <f t="shared" si="363"/>
        <v>0</v>
      </c>
      <c r="AV357" s="525">
        <f t="shared" si="364"/>
        <v>0</v>
      </c>
      <c r="AW357" s="747"/>
      <c r="AX357" s="746"/>
      <c r="BB357" s="559"/>
      <c r="BC357" s="536"/>
    </row>
    <row r="358" spans="1:55" ht="17.25" customHeight="1">
      <c r="A358" s="172"/>
      <c r="B358" s="769" t="s">
        <v>181</v>
      </c>
      <c r="C358" s="759" t="s">
        <v>259</v>
      </c>
      <c r="D358" s="760"/>
      <c r="E358" s="223"/>
      <c r="F358" s="224"/>
      <c r="G358" s="223"/>
      <c r="H358" s="224"/>
      <c r="I358" s="227"/>
      <c r="J358" s="514"/>
      <c r="K358" s="227"/>
      <c r="L358" s="228"/>
      <c r="M358" s="227"/>
      <c r="N358" s="228"/>
      <c r="O358" s="227"/>
      <c r="P358" s="514"/>
      <c r="Q358" s="227"/>
      <c r="R358" s="228"/>
      <c r="S358" s="227"/>
      <c r="T358" s="228"/>
      <c r="U358" s="227"/>
      <c r="V358" s="514"/>
      <c r="W358" s="227"/>
      <c r="X358" s="228"/>
      <c r="Y358" s="227"/>
      <c r="Z358" s="228"/>
      <c r="AA358" s="227"/>
      <c r="AB358" s="514"/>
      <c r="AC358" s="227"/>
      <c r="AD358" s="228"/>
      <c r="AE358" s="227"/>
      <c r="AF358" s="228"/>
      <c r="AG358" s="227"/>
      <c r="AH358" s="514"/>
      <c r="AI358" s="227"/>
      <c r="AJ358" s="228"/>
      <c r="AK358" s="227"/>
      <c r="AL358" s="228"/>
      <c r="AM358" s="227"/>
      <c r="AN358" s="514"/>
      <c r="AO358" s="227"/>
      <c r="AP358" s="228"/>
      <c r="AQ358" s="518">
        <f t="shared" si="359"/>
        <v>0</v>
      </c>
      <c r="AR358" s="519">
        <f t="shared" si="360"/>
        <v>0</v>
      </c>
      <c r="AS358" s="520">
        <f t="shared" si="361"/>
        <v>0</v>
      </c>
      <c r="AT358" s="519">
        <f t="shared" si="362"/>
        <v>0</v>
      </c>
      <c r="AU358" s="520">
        <f t="shared" si="363"/>
        <v>0</v>
      </c>
      <c r="AV358" s="521">
        <f t="shared" si="364"/>
        <v>0</v>
      </c>
      <c r="AW358" s="747"/>
      <c r="AX358" s="746"/>
      <c r="BA358" s="535">
        <f t="shared" si="365"/>
        <v>0</v>
      </c>
      <c r="BB358" s="559">
        <f t="shared" si="366"/>
        <v>7.84218E-2</v>
      </c>
      <c r="BC358" s="536">
        <v>78421.8</v>
      </c>
    </row>
    <row r="359" spans="1:55" ht="17.25" customHeight="1">
      <c r="A359" s="172"/>
      <c r="B359" s="770"/>
      <c r="C359" s="790"/>
      <c r="D359" s="791"/>
      <c r="E359" s="225"/>
      <c r="F359" s="226"/>
      <c r="G359" s="225"/>
      <c r="H359" s="226"/>
      <c r="I359" s="509"/>
      <c r="J359" s="516"/>
      <c r="K359" s="509"/>
      <c r="L359" s="517"/>
      <c r="M359" s="509"/>
      <c r="N359" s="517"/>
      <c r="O359" s="509"/>
      <c r="P359" s="516"/>
      <c r="Q359" s="509"/>
      <c r="R359" s="517"/>
      <c r="S359" s="509"/>
      <c r="T359" s="517"/>
      <c r="U359" s="509"/>
      <c r="V359" s="516"/>
      <c r="W359" s="509"/>
      <c r="X359" s="517"/>
      <c r="Y359" s="509"/>
      <c r="Z359" s="517"/>
      <c r="AA359" s="509"/>
      <c r="AB359" s="516"/>
      <c r="AC359" s="509"/>
      <c r="AD359" s="517"/>
      <c r="AE359" s="509"/>
      <c r="AF359" s="517"/>
      <c r="AG359" s="509"/>
      <c r="AH359" s="516"/>
      <c r="AI359" s="509"/>
      <c r="AJ359" s="517"/>
      <c r="AK359" s="509"/>
      <c r="AL359" s="517"/>
      <c r="AM359" s="509"/>
      <c r="AN359" s="516"/>
      <c r="AO359" s="509"/>
      <c r="AP359" s="517"/>
      <c r="AQ359" s="522">
        <f t="shared" si="359"/>
        <v>0</v>
      </c>
      <c r="AR359" s="523">
        <f t="shared" si="360"/>
        <v>0</v>
      </c>
      <c r="AS359" s="524">
        <f t="shared" si="361"/>
        <v>0</v>
      </c>
      <c r="AT359" s="523">
        <f t="shared" si="362"/>
        <v>0</v>
      </c>
      <c r="AU359" s="524">
        <f t="shared" si="363"/>
        <v>0</v>
      </c>
      <c r="AV359" s="525">
        <f t="shared" si="364"/>
        <v>0</v>
      </c>
      <c r="AW359" s="747"/>
      <c r="AX359" s="746"/>
      <c r="BB359" s="559"/>
      <c r="BC359" s="536"/>
    </row>
    <row r="360" spans="1:55" ht="17.25" customHeight="1">
      <c r="A360" s="172"/>
      <c r="B360" s="769" t="s">
        <v>181</v>
      </c>
      <c r="C360" s="759" t="s">
        <v>260</v>
      </c>
      <c r="D360" s="760"/>
      <c r="E360" s="223"/>
      <c r="F360" s="224"/>
      <c r="G360" s="223"/>
      <c r="H360" s="224"/>
      <c r="I360" s="227"/>
      <c r="J360" s="514"/>
      <c r="K360" s="227">
        <v>1</v>
      </c>
      <c r="L360" s="228"/>
      <c r="M360" s="227"/>
      <c r="N360" s="228"/>
      <c r="O360" s="227"/>
      <c r="P360" s="514"/>
      <c r="Q360" s="227"/>
      <c r="R360" s="228"/>
      <c r="S360" s="227"/>
      <c r="T360" s="228"/>
      <c r="U360" s="227"/>
      <c r="V360" s="514"/>
      <c r="W360" s="227"/>
      <c r="X360" s="228"/>
      <c r="Y360" s="227"/>
      <c r="Z360" s="228"/>
      <c r="AA360" s="227"/>
      <c r="AB360" s="514"/>
      <c r="AC360" s="227"/>
      <c r="AD360" s="228"/>
      <c r="AE360" s="227"/>
      <c r="AF360" s="228"/>
      <c r="AG360" s="227"/>
      <c r="AH360" s="514"/>
      <c r="AI360" s="227">
        <v>1</v>
      </c>
      <c r="AJ360" s="228"/>
      <c r="AK360" s="227"/>
      <c r="AL360" s="228"/>
      <c r="AM360" s="227">
        <v>1</v>
      </c>
      <c r="AN360" s="514"/>
      <c r="AO360" s="227"/>
      <c r="AP360" s="228"/>
      <c r="AQ360" s="518">
        <f t="shared" si="359"/>
        <v>2</v>
      </c>
      <c r="AR360" s="519">
        <f t="shared" si="360"/>
        <v>0</v>
      </c>
      <c r="AS360" s="520">
        <f t="shared" si="361"/>
        <v>0</v>
      </c>
      <c r="AT360" s="519">
        <f t="shared" si="362"/>
        <v>0</v>
      </c>
      <c r="AU360" s="520">
        <f t="shared" si="363"/>
        <v>1</v>
      </c>
      <c r="AV360" s="521">
        <f t="shared" si="364"/>
        <v>0</v>
      </c>
      <c r="AW360" s="747">
        <v>1.33</v>
      </c>
      <c r="AX360" s="746"/>
      <c r="BA360" s="535">
        <f t="shared" si="365"/>
        <v>1.3283476902258651</v>
      </c>
      <c r="BB360" s="559">
        <f t="shared" si="366"/>
        <v>1.5056299</v>
      </c>
      <c r="BC360" s="536">
        <v>1505629.9</v>
      </c>
    </row>
    <row r="361" spans="1:55" ht="17.25" customHeight="1">
      <c r="A361" s="172"/>
      <c r="B361" s="770"/>
      <c r="C361" s="790"/>
      <c r="D361" s="791"/>
      <c r="E361" s="225"/>
      <c r="F361" s="226"/>
      <c r="G361" s="225"/>
      <c r="H361" s="226"/>
      <c r="I361" s="509"/>
      <c r="J361" s="516"/>
      <c r="K361" s="509"/>
      <c r="L361" s="517"/>
      <c r="M361" s="509"/>
      <c r="N361" s="517"/>
      <c r="O361" s="509"/>
      <c r="P361" s="516"/>
      <c r="Q361" s="509"/>
      <c r="R361" s="517"/>
      <c r="S361" s="509"/>
      <c r="T361" s="517"/>
      <c r="U361" s="509"/>
      <c r="V361" s="516"/>
      <c r="W361" s="509"/>
      <c r="X361" s="517"/>
      <c r="Y361" s="509"/>
      <c r="Z361" s="517"/>
      <c r="AA361" s="509"/>
      <c r="AB361" s="516"/>
      <c r="AC361" s="509"/>
      <c r="AD361" s="517"/>
      <c r="AE361" s="509"/>
      <c r="AF361" s="517"/>
      <c r="AG361" s="509"/>
      <c r="AH361" s="516"/>
      <c r="AI361" s="509">
        <v>1</v>
      </c>
      <c r="AJ361" s="517"/>
      <c r="AK361" s="509"/>
      <c r="AL361" s="517"/>
      <c r="AM361" s="509">
        <v>1</v>
      </c>
      <c r="AN361" s="516"/>
      <c r="AO361" s="509"/>
      <c r="AP361" s="517"/>
      <c r="AQ361" s="522">
        <f t="shared" si="359"/>
        <v>1</v>
      </c>
      <c r="AR361" s="523">
        <f t="shared" si="360"/>
        <v>0</v>
      </c>
      <c r="AS361" s="524">
        <f t="shared" si="361"/>
        <v>0</v>
      </c>
      <c r="AT361" s="523">
        <f>H361+N361+T361+Z361+AF361+AL361</f>
        <v>0</v>
      </c>
      <c r="AU361" s="524">
        <f t="shared" si="363"/>
        <v>1</v>
      </c>
      <c r="AV361" s="525">
        <f t="shared" si="364"/>
        <v>0</v>
      </c>
      <c r="AW361" s="747"/>
      <c r="AX361" s="746"/>
      <c r="BB361" s="559"/>
      <c r="BC361" s="536"/>
    </row>
    <row r="362" spans="1:55" ht="17.25" customHeight="1">
      <c r="A362" s="172"/>
      <c r="B362" s="769" t="s">
        <v>304</v>
      </c>
      <c r="C362" s="759" t="s">
        <v>261</v>
      </c>
      <c r="D362" s="760"/>
      <c r="E362" s="220"/>
      <c r="F362" s="219">
        <v>1</v>
      </c>
      <c r="G362" s="220"/>
      <c r="H362" s="219"/>
      <c r="I362" s="227"/>
      <c r="J362" s="514"/>
      <c r="K362" s="227"/>
      <c r="L362" s="228"/>
      <c r="M362" s="227"/>
      <c r="N362" s="228"/>
      <c r="O362" s="227"/>
      <c r="P362" s="514"/>
      <c r="Q362" s="227"/>
      <c r="R362" s="228"/>
      <c r="S362" s="227"/>
      <c r="T362" s="228"/>
      <c r="U362" s="227"/>
      <c r="V362" s="514"/>
      <c r="W362" s="227">
        <v>3</v>
      </c>
      <c r="X362" s="228"/>
      <c r="Y362" s="227">
        <v>1</v>
      </c>
      <c r="Z362" s="228"/>
      <c r="AA362" s="227"/>
      <c r="AB362" s="514"/>
      <c r="AC362" s="227"/>
      <c r="AD362" s="228"/>
      <c r="AE362" s="227"/>
      <c r="AF362" s="228"/>
      <c r="AG362" s="227"/>
      <c r="AH362" s="514"/>
      <c r="AI362" s="227">
        <v>1</v>
      </c>
      <c r="AJ362" s="228"/>
      <c r="AK362" s="227">
        <v>1</v>
      </c>
      <c r="AL362" s="228"/>
      <c r="AM362" s="227"/>
      <c r="AN362" s="514"/>
      <c r="AO362" s="227"/>
      <c r="AP362" s="228"/>
      <c r="AQ362" s="518">
        <f t="shared" si="359"/>
        <v>4</v>
      </c>
      <c r="AR362" s="519">
        <f t="shared" si="360"/>
        <v>1</v>
      </c>
      <c r="AS362" s="520">
        <f t="shared" si="361"/>
        <v>2</v>
      </c>
      <c r="AT362" s="519">
        <f t="shared" si="362"/>
        <v>0</v>
      </c>
      <c r="AU362" s="520">
        <f t="shared" si="363"/>
        <v>0</v>
      </c>
      <c r="AV362" s="521">
        <f t="shared" si="364"/>
        <v>0</v>
      </c>
      <c r="AW362" s="747">
        <v>2.37</v>
      </c>
      <c r="AX362" s="746">
        <v>1.33</v>
      </c>
      <c r="BA362" s="535">
        <f t="shared" ref="BA362" si="367">(AQ362-AR362)/BB362</f>
        <v>1.7747948603360681</v>
      </c>
      <c r="BB362" s="559">
        <f t="shared" si="366"/>
        <v>1.6903362</v>
      </c>
      <c r="BC362" s="536">
        <v>1690336.2</v>
      </c>
    </row>
    <row r="363" spans="1:55" ht="17.25" customHeight="1">
      <c r="A363" s="172"/>
      <c r="B363" s="770"/>
      <c r="C363" s="790"/>
      <c r="D363" s="791"/>
      <c r="E363" s="221"/>
      <c r="F363" s="222"/>
      <c r="G363" s="221"/>
      <c r="H363" s="222"/>
      <c r="I363" s="509"/>
      <c r="J363" s="516"/>
      <c r="K363" s="509"/>
      <c r="L363" s="517"/>
      <c r="M363" s="509"/>
      <c r="N363" s="517"/>
      <c r="O363" s="509"/>
      <c r="P363" s="516"/>
      <c r="Q363" s="509"/>
      <c r="R363" s="517"/>
      <c r="S363" s="509"/>
      <c r="T363" s="517"/>
      <c r="U363" s="509"/>
      <c r="V363" s="516"/>
      <c r="W363" s="509"/>
      <c r="X363" s="517"/>
      <c r="Y363" s="509"/>
      <c r="Z363" s="517"/>
      <c r="AA363" s="509"/>
      <c r="AB363" s="516"/>
      <c r="AC363" s="509"/>
      <c r="AD363" s="517"/>
      <c r="AE363" s="509"/>
      <c r="AF363" s="517"/>
      <c r="AG363" s="509"/>
      <c r="AH363" s="516"/>
      <c r="AI363" s="509"/>
      <c r="AJ363" s="517"/>
      <c r="AK363" s="509"/>
      <c r="AL363" s="517"/>
      <c r="AM363" s="509"/>
      <c r="AN363" s="516"/>
      <c r="AO363" s="509"/>
      <c r="AP363" s="517"/>
      <c r="AQ363" s="522">
        <f t="shared" si="359"/>
        <v>0</v>
      </c>
      <c r="AR363" s="523">
        <f t="shared" si="360"/>
        <v>0</v>
      </c>
      <c r="AS363" s="524">
        <f t="shared" si="361"/>
        <v>0</v>
      </c>
      <c r="AT363" s="523">
        <f t="shared" si="362"/>
        <v>0</v>
      </c>
      <c r="AU363" s="524">
        <f t="shared" si="363"/>
        <v>0</v>
      </c>
      <c r="AV363" s="525">
        <f t="shared" si="364"/>
        <v>0</v>
      </c>
      <c r="AW363" s="747"/>
      <c r="AX363" s="746"/>
      <c r="BA363" s="535">
        <f>AR362/BB363</f>
        <v>1.3336055666830122</v>
      </c>
      <c r="BB363" s="559">
        <f>BC363/10^6</f>
        <v>0.74984689999999998</v>
      </c>
      <c r="BC363" s="536">
        <v>749846.9</v>
      </c>
    </row>
    <row r="364" spans="1:55" ht="17.25" customHeight="1">
      <c r="A364" s="172"/>
      <c r="B364" s="854" t="s">
        <v>303</v>
      </c>
      <c r="C364" s="811" t="s">
        <v>333</v>
      </c>
      <c r="D364" s="812"/>
      <c r="E364" s="220"/>
      <c r="F364" s="219"/>
      <c r="G364" s="220"/>
      <c r="H364" s="219"/>
      <c r="I364" s="227"/>
      <c r="J364" s="514"/>
      <c r="K364" s="227"/>
      <c r="L364" s="228"/>
      <c r="M364" s="227"/>
      <c r="N364" s="228"/>
      <c r="O364" s="227"/>
      <c r="P364" s="514"/>
      <c r="Q364" s="227"/>
      <c r="R364" s="228"/>
      <c r="S364" s="227"/>
      <c r="T364" s="228"/>
      <c r="U364" s="227"/>
      <c r="V364" s="514"/>
      <c r="W364" s="227"/>
      <c r="X364" s="228">
        <v>2</v>
      </c>
      <c r="Y364" s="227"/>
      <c r="Z364" s="228"/>
      <c r="AA364" s="227"/>
      <c r="AB364" s="514">
        <v>1</v>
      </c>
      <c r="AC364" s="227"/>
      <c r="AD364" s="228"/>
      <c r="AE364" s="227"/>
      <c r="AF364" s="228"/>
      <c r="AG364" s="227"/>
      <c r="AH364" s="514"/>
      <c r="AI364" s="227"/>
      <c r="AJ364" s="228">
        <v>1</v>
      </c>
      <c r="AK364" s="227"/>
      <c r="AL364" s="228"/>
      <c r="AM364" s="227"/>
      <c r="AN364" s="514">
        <v>1</v>
      </c>
      <c r="AO364" s="227"/>
      <c r="AP364" s="228"/>
      <c r="AQ364" s="518">
        <f t="shared" si="359"/>
        <v>0</v>
      </c>
      <c r="AR364" s="519">
        <f t="shared" si="360"/>
        <v>3</v>
      </c>
      <c r="AS364" s="520">
        <f t="shared" si="361"/>
        <v>0</v>
      </c>
      <c r="AT364" s="519">
        <f t="shared" si="362"/>
        <v>0</v>
      </c>
      <c r="AU364" s="520">
        <f t="shared" si="363"/>
        <v>0</v>
      </c>
      <c r="AV364" s="521">
        <f t="shared" si="364"/>
        <v>2</v>
      </c>
      <c r="AW364" s="747"/>
      <c r="AX364" s="746">
        <v>1.81</v>
      </c>
      <c r="BB364" s="559"/>
      <c r="BC364" s="536"/>
    </row>
    <row r="365" spans="1:55" ht="17.25" customHeight="1">
      <c r="A365" s="172"/>
      <c r="B365" s="848"/>
      <c r="C365" s="813"/>
      <c r="D365" s="814"/>
      <c r="E365" s="221"/>
      <c r="F365" s="222"/>
      <c r="G365" s="221"/>
      <c r="H365" s="222"/>
      <c r="I365" s="509"/>
      <c r="J365" s="516"/>
      <c r="K365" s="509"/>
      <c r="L365" s="517"/>
      <c r="M365" s="509"/>
      <c r="N365" s="517"/>
      <c r="O365" s="509"/>
      <c r="P365" s="516"/>
      <c r="Q365" s="509"/>
      <c r="R365" s="517"/>
      <c r="S365" s="509"/>
      <c r="T365" s="517"/>
      <c r="U365" s="509"/>
      <c r="V365" s="516"/>
      <c r="W365" s="509"/>
      <c r="X365" s="517"/>
      <c r="Y365" s="509"/>
      <c r="Z365" s="517"/>
      <c r="AA365" s="509"/>
      <c r="AB365" s="516"/>
      <c r="AC365" s="509"/>
      <c r="AD365" s="517"/>
      <c r="AE365" s="509"/>
      <c r="AF365" s="517"/>
      <c r="AG365" s="509"/>
      <c r="AH365" s="516"/>
      <c r="AI365" s="509"/>
      <c r="AJ365" s="517"/>
      <c r="AK365" s="509"/>
      <c r="AL365" s="517"/>
      <c r="AM365" s="509"/>
      <c r="AN365" s="516"/>
      <c r="AO365" s="509"/>
      <c r="AP365" s="517"/>
      <c r="AQ365" s="522">
        <f t="shared" si="359"/>
        <v>0</v>
      </c>
      <c r="AR365" s="523">
        <f t="shared" si="360"/>
        <v>0</v>
      </c>
      <c r="AS365" s="524">
        <f t="shared" si="361"/>
        <v>0</v>
      </c>
      <c r="AT365" s="523">
        <f t="shared" si="362"/>
        <v>0</v>
      </c>
      <c r="AU365" s="524">
        <f t="shared" si="363"/>
        <v>0</v>
      </c>
      <c r="AV365" s="525">
        <f t="shared" si="364"/>
        <v>0</v>
      </c>
      <c r="AW365" s="747"/>
      <c r="AX365" s="746"/>
      <c r="BA365" s="535">
        <f>AR364/BB365</f>
        <v>1.8097634566771585</v>
      </c>
      <c r="BB365" s="559">
        <f t="shared" ref="BB365" si="368">BC365/10^6</f>
        <v>1.6576751999999999</v>
      </c>
      <c r="BC365" s="536">
        <v>1657675.2</v>
      </c>
    </row>
    <row r="366" spans="1:55" ht="17.25" customHeight="1">
      <c r="A366" s="172"/>
      <c r="B366" s="769" t="s">
        <v>181</v>
      </c>
      <c r="C366" s="759" t="s">
        <v>262</v>
      </c>
      <c r="D366" s="760"/>
      <c r="E366" s="223"/>
      <c r="F366" s="224"/>
      <c r="G366" s="223"/>
      <c r="H366" s="224"/>
      <c r="I366" s="227"/>
      <c r="J366" s="514"/>
      <c r="K366" s="227"/>
      <c r="L366" s="228"/>
      <c r="M366" s="227"/>
      <c r="N366" s="228"/>
      <c r="O366" s="227"/>
      <c r="P366" s="514"/>
      <c r="Q366" s="227"/>
      <c r="R366" s="228"/>
      <c r="S366" s="227"/>
      <c r="T366" s="228"/>
      <c r="U366" s="227"/>
      <c r="V366" s="514"/>
      <c r="W366" s="227"/>
      <c r="X366" s="228"/>
      <c r="Y366" s="227"/>
      <c r="Z366" s="228"/>
      <c r="AA366" s="227"/>
      <c r="AB366" s="514"/>
      <c r="AC366" s="227"/>
      <c r="AD366" s="228"/>
      <c r="AE366" s="227"/>
      <c r="AF366" s="228"/>
      <c r="AG366" s="227"/>
      <c r="AH366" s="514"/>
      <c r="AI366" s="227"/>
      <c r="AJ366" s="228"/>
      <c r="AK366" s="227"/>
      <c r="AL366" s="228"/>
      <c r="AM366" s="227"/>
      <c r="AN366" s="514"/>
      <c r="AO366" s="227"/>
      <c r="AP366" s="228"/>
      <c r="AQ366" s="518">
        <f>E366+K366+Q366+W366+AC366+AI366+AO366</f>
        <v>0</v>
      </c>
      <c r="AR366" s="519">
        <f>F366+L366+R366+X366+AD366+AJ366+AP366</f>
        <v>0</v>
      </c>
      <c r="AS366" s="520">
        <f>G366+M366+S366+Y366+AE366+AK366</f>
        <v>0</v>
      </c>
      <c r="AT366" s="519">
        <f>H366+N366+T366+Z366+AF366+AL366</f>
        <v>0</v>
      </c>
      <c r="AU366" s="520">
        <f t="shared" ref="AU366:AU367" si="369">I366+O366+U366+AA366+AG366+AM366</f>
        <v>0</v>
      </c>
      <c r="AV366" s="521">
        <f t="shared" ref="AV366:AV367" si="370">J366+P366+V366+AB366+AH366+AN366</f>
        <v>0</v>
      </c>
      <c r="AW366" s="754"/>
      <c r="AX366" s="746"/>
      <c r="BA366" s="535">
        <f t="shared" ref="BA366" si="371">AQ366/BB366</f>
        <v>0</v>
      </c>
      <c r="BB366" s="559">
        <f t="shared" si="366"/>
        <v>1.8591E-2</v>
      </c>
      <c r="BC366" s="536">
        <v>18591</v>
      </c>
    </row>
    <row r="367" spans="1:55" ht="17.25" customHeight="1" thickBot="1">
      <c r="A367" s="172"/>
      <c r="B367" s="770"/>
      <c r="C367" s="790"/>
      <c r="D367" s="791"/>
      <c r="E367" s="225"/>
      <c r="F367" s="226"/>
      <c r="G367" s="225"/>
      <c r="H367" s="226"/>
      <c r="I367" s="509"/>
      <c r="J367" s="516"/>
      <c r="K367" s="509"/>
      <c r="L367" s="517"/>
      <c r="M367" s="509"/>
      <c r="N367" s="517"/>
      <c r="O367" s="509"/>
      <c r="P367" s="516"/>
      <c r="Q367" s="509"/>
      <c r="R367" s="517"/>
      <c r="S367" s="509"/>
      <c r="T367" s="517"/>
      <c r="U367" s="509"/>
      <c r="V367" s="516"/>
      <c r="W367" s="509"/>
      <c r="X367" s="517"/>
      <c r="Y367" s="509"/>
      <c r="Z367" s="517"/>
      <c r="AA367" s="509"/>
      <c r="AB367" s="516"/>
      <c r="AC367" s="509"/>
      <c r="AD367" s="517"/>
      <c r="AE367" s="509"/>
      <c r="AF367" s="517"/>
      <c r="AG367" s="509"/>
      <c r="AH367" s="516"/>
      <c r="AI367" s="509"/>
      <c r="AJ367" s="517"/>
      <c r="AK367" s="509"/>
      <c r="AL367" s="517"/>
      <c r="AM367" s="509"/>
      <c r="AN367" s="516"/>
      <c r="AO367" s="509"/>
      <c r="AP367" s="517"/>
      <c r="AQ367" s="522">
        <f>E367+K367+Q367+W367+AC367+AI367+AO367</f>
        <v>0</v>
      </c>
      <c r="AR367" s="523">
        <f>F367+L367+R367+X367+AD367+AJ367+AP367</f>
        <v>0</v>
      </c>
      <c r="AS367" s="524">
        <f>G367+M367+S367+Y367+AE367+AK367</f>
        <v>0</v>
      </c>
      <c r="AT367" s="523">
        <f>H367+N367+T367+Z367+AF367+AL367</f>
        <v>0</v>
      </c>
      <c r="AU367" s="524">
        <f t="shared" si="369"/>
        <v>0</v>
      </c>
      <c r="AV367" s="525">
        <f t="shared" si="370"/>
        <v>0</v>
      </c>
      <c r="AW367" s="755"/>
      <c r="AX367" s="756"/>
      <c r="BB367" s="559">
        <f t="shared" si="366"/>
        <v>0</v>
      </c>
      <c r="BC367" s="536"/>
    </row>
    <row r="368" spans="1:55" ht="17.25" customHeight="1" thickTop="1">
      <c r="A368" s="172"/>
      <c r="B368" s="803" t="s">
        <v>176</v>
      </c>
      <c r="C368" s="804"/>
      <c r="D368" s="805"/>
      <c r="E368" s="312">
        <f>E356+E358+E360+E362+E364+E366</f>
        <v>0</v>
      </c>
      <c r="F368" s="261">
        <f>F356+F358+F360+F362+F364+F366</f>
        <v>1</v>
      </c>
      <c r="G368" s="318">
        <f t="shared" ref="G368:L368" si="372">G356+G358+G360+G362+G364+G366</f>
        <v>0</v>
      </c>
      <c r="H368" s="96">
        <f>H356+H358+H360+H362+H364+H366</f>
        <v>0</v>
      </c>
      <c r="I368" s="251">
        <f>I356+I358+I360+I362+I364+I366</f>
        <v>0</v>
      </c>
      <c r="J368" s="261">
        <f t="shared" si="372"/>
        <v>0</v>
      </c>
      <c r="K368" s="312">
        <f t="shared" si="372"/>
        <v>1</v>
      </c>
      <c r="L368" s="261">
        <f t="shared" si="372"/>
        <v>0</v>
      </c>
      <c r="M368" s="318">
        <f t="shared" ref="M368:AV368" si="373">M356+M358+M360+M362+M364+M366</f>
        <v>0</v>
      </c>
      <c r="N368" s="96">
        <f t="shared" si="373"/>
        <v>0</v>
      </c>
      <c r="O368" s="251">
        <f t="shared" si="373"/>
        <v>0</v>
      </c>
      <c r="P368" s="261">
        <f t="shared" si="373"/>
        <v>0</v>
      </c>
      <c r="Q368" s="312">
        <f t="shared" si="373"/>
        <v>0</v>
      </c>
      <c r="R368" s="261">
        <f t="shared" si="373"/>
        <v>0</v>
      </c>
      <c r="S368" s="318">
        <f t="shared" si="373"/>
        <v>0</v>
      </c>
      <c r="T368" s="96">
        <f t="shared" si="373"/>
        <v>0</v>
      </c>
      <c r="U368" s="251">
        <f t="shared" si="373"/>
        <v>0</v>
      </c>
      <c r="V368" s="261">
        <f t="shared" si="373"/>
        <v>0</v>
      </c>
      <c r="W368" s="312">
        <f t="shared" si="373"/>
        <v>8</v>
      </c>
      <c r="X368" s="261">
        <f t="shared" si="373"/>
        <v>2</v>
      </c>
      <c r="Y368" s="318">
        <f t="shared" si="373"/>
        <v>1</v>
      </c>
      <c r="Z368" s="96">
        <f t="shared" si="373"/>
        <v>0</v>
      </c>
      <c r="AA368" s="251">
        <f t="shared" si="373"/>
        <v>1</v>
      </c>
      <c r="AB368" s="261">
        <f t="shared" si="373"/>
        <v>1</v>
      </c>
      <c r="AC368" s="312">
        <f t="shared" si="373"/>
        <v>0</v>
      </c>
      <c r="AD368" s="261">
        <f t="shared" si="373"/>
        <v>0</v>
      </c>
      <c r="AE368" s="318">
        <f t="shared" si="373"/>
        <v>0</v>
      </c>
      <c r="AF368" s="96">
        <f t="shared" si="373"/>
        <v>0</v>
      </c>
      <c r="AG368" s="251">
        <f t="shared" si="373"/>
        <v>0</v>
      </c>
      <c r="AH368" s="261">
        <f t="shared" si="373"/>
        <v>0</v>
      </c>
      <c r="AI368" s="312">
        <f t="shared" si="373"/>
        <v>5</v>
      </c>
      <c r="AJ368" s="261">
        <f t="shared" si="373"/>
        <v>1</v>
      </c>
      <c r="AK368" s="318">
        <f t="shared" si="373"/>
        <v>4</v>
      </c>
      <c r="AL368" s="96">
        <f t="shared" si="373"/>
        <v>0</v>
      </c>
      <c r="AM368" s="251">
        <f t="shared" si="373"/>
        <v>1</v>
      </c>
      <c r="AN368" s="261">
        <f t="shared" si="373"/>
        <v>1</v>
      </c>
      <c r="AO368" s="312">
        <f t="shared" si="373"/>
        <v>0</v>
      </c>
      <c r="AP368" s="261">
        <f t="shared" si="373"/>
        <v>0</v>
      </c>
      <c r="AQ368" s="312">
        <f t="shared" si="373"/>
        <v>14</v>
      </c>
      <c r="AR368" s="96">
        <f t="shared" si="373"/>
        <v>4</v>
      </c>
      <c r="AS368" s="251">
        <f t="shared" si="373"/>
        <v>5</v>
      </c>
      <c r="AT368" s="96">
        <f t="shared" si="373"/>
        <v>0</v>
      </c>
      <c r="AU368" s="251">
        <f t="shared" si="373"/>
        <v>2</v>
      </c>
      <c r="AV368" s="261">
        <f t="shared" si="373"/>
        <v>2</v>
      </c>
      <c r="AW368" s="763">
        <v>2.97</v>
      </c>
      <c r="AX368" s="774">
        <v>0.83</v>
      </c>
      <c r="BA368" s="535">
        <f t="shared" ref="BA368" si="374">(AQ368-AR368)/BB368</f>
        <v>1.8580633576564975</v>
      </c>
      <c r="BB368" s="559">
        <f>BC368/10^6</f>
        <v>5.3819477999999998</v>
      </c>
      <c r="BC368" s="536">
        <f>BC356+BC358+BC360+BC362+BC364+BC366</f>
        <v>5381947.7999999998</v>
      </c>
    </row>
    <row r="369" spans="1:55" ht="17.25" customHeight="1" thickBot="1">
      <c r="A369" s="172"/>
      <c r="B369" s="795"/>
      <c r="C369" s="796"/>
      <c r="D369" s="797"/>
      <c r="E369" s="529">
        <f>E357+E359+E361+E363+E365+E367</f>
        <v>0</v>
      </c>
      <c r="F369" s="530">
        <f>F357+F359+F361+F363+F365+F367</f>
        <v>0</v>
      </c>
      <c r="G369" s="616">
        <f t="shared" ref="G369:L369" si="375">G357+G359+G361+G363+G365+G367</f>
        <v>0</v>
      </c>
      <c r="H369" s="531">
        <f t="shared" si="375"/>
        <v>0</v>
      </c>
      <c r="I369" s="532">
        <f t="shared" si="375"/>
        <v>0</v>
      </c>
      <c r="J369" s="530">
        <f t="shared" si="375"/>
        <v>0</v>
      </c>
      <c r="K369" s="529">
        <f t="shared" si="375"/>
        <v>0</v>
      </c>
      <c r="L369" s="530">
        <f t="shared" si="375"/>
        <v>0</v>
      </c>
      <c r="M369" s="616">
        <f t="shared" ref="M369:AV369" si="376">M357+M359+M361+M363+M365+M367</f>
        <v>0</v>
      </c>
      <c r="N369" s="531">
        <f t="shared" si="376"/>
        <v>0</v>
      </c>
      <c r="O369" s="532">
        <f t="shared" si="376"/>
        <v>0</v>
      </c>
      <c r="P369" s="530">
        <f t="shared" si="376"/>
        <v>0</v>
      </c>
      <c r="Q369" s="529">
        <f t="shared" si="376"/>
        <v>0</v>
      </c>
      <c r="R369" s="530">
        <f t="shared" si="376"/>
        <v>0</v>
      </c>
      <c r="S369" s="616">
        <f t="shared" si="376"/>
        <v>0</v>
      </c>
      <c r="T369" s="531">
        <f t="shared" si="376"/>
        <v>0</v>
      </c>
      <c r="U369" s="532">
        <f t="shared" si="376"/>
        <v>0</v>
      </c>
      <c r="V369" s="530">
        <f t="shared" si="376"/>
        <v>0</v>
      </c>
      <c r="W369" s="529">
        <f t="shared" si="376"/>
        <v>0</v>
      </c>
      <c r="X369" s="530">
        <f t="shared" si="376"/>
        <v>0</v>
      </c>
      <c r="Y369" s="616">
        <f t="shared" si="376"/>
        <v>0</v>
      </c>
      <c r="Z369" s="531">
        <f t="shared" si="376"/>
        <v>0</v>
      </c>
      <c r="AA369" s="532">
        <f t="shared" si="376"/>
        <v>0</v>
      </c>
      <c r="AB369" s="530">
        <f t="shared" si="376"/>
        <v>0</v>
      </c>
      <c r="AC369" s="529">
        <f t="shared" si="376"/>
        <v>0</v>
      </c>
      <c r="AD369" s="530">
        <f t="shared" si="376"/>
        <v>0</v>
      </c>
      <c r="AE369" s="616">
        <f t="shared" si="376"/>
        <v>0</v>
      </c>
      <c r="AF369" s="531">
        <f t="shared" si="376"/>
        <v>0</v>
      </c>
      <c r="AG369" s="532">
        <f t="shared" si="376"/>
        <v>0</v>
      </c>
      <c r="AH369" s="530">
        <f t="shared" si="376"/>
        <v>0</v>
      </c>
      <c r="AI369" s="529">
        <f>AI357+AI359+AI361+AI363+AI365+AI367</f>
        <v>1</v>
      </c>
      <c r="AJ369" s="530">
        <f t="shared" si="376"/>
        <v>0</v>
      </c>
      <c r="AK369" s="616">
        <f t="shared" si="376"/>
        <v>0</v>
      </c>
      <c r="AL369" s="531">
        <f t="shared" si="376"/>
        <v>0</v>
      </c>
      <c r="AM369" s="532">
        <f t="shared" si="376"/>
        <v>1</v>
      </c>
      <c r="AN369" s="530">
        <f t="shared" si="376"/>
        <v>0</v>
      </c>
      <c r="AO369" s="529">
        <f t="shared" si="376"/>
        <v>0</v>
      </c>
      <c r="AP369" s="530">
        <f t="shared" si="376"/>
        <v>0</v>
      </c>
      <c r="AQ369" s="529">
        <f t="shared" si="376"/>
        <v>1</v>
      </c>
      <c r="AR369" s="531">
        <f t="shared" si="376"/>
        <v>0</v>
      </c>
      <c r="AS369" s="532">
        <f t="shared" si="376"/>
        <v>0</v>
      </c>
      <c r="AT369" s="531">
        <f t="shared" si="376"/>
        <v>0</v>
      </c>
      <c r="AU369" s="532">
        <f t="shared" si="376"/>
        <v>1</v>
      </c>
      <c r="AV369" s="615">
        <f t="shared" si="376"/>
        <v>0</v>
      </c>
      <c r="AW369" s="764"/>
      <c r="AX369" s="771"/>
      <c r="BA369" s="535">
        <f t="shared" ref="BA369" si="377">AR368/BB369</f>
        <v>1.661459307060982</v>
      </c>
      <c r="BB369" s="559">
        <f>BC369/10^6</f>
        <v>2.4075221</v>
      </c>
      <c r="BC369" s="536">
        <f>BC357+BC359+BC361+BC363+BC365+BC367</f>
        <v>2407522.1</v>
      </c>
    </row>
    <row r="370" spans="1:55" ht="17.25" customHeight="1">
      <c r="A370" s="578" t="s">
        <v>175</v>
      </c>
      <c r="B370" s="852" t="s">
        <v>307</v>
      </c>
      <c r="C370" s="809" t="s">
        <v>29</v>
      </c>
      <c r="D370" s="810"/>
      <c r="E370" s="610"/>
      <c r="F370" s="609"/>
      <c r="G370" s="610"/>
      <c r="H370" s="609"/>
      <c r="I370" s="610"/>
      <c r="J370" s="611"/>
      <c r="K370" s="610"/>
      <c r="L370" s="609"/>
      <c r="M370" s="610"/>
      <c r="N370" s="609"/>
      <c r="O370" s="610"/>
      <c r="P370" s="611"/>
      <c r="Q370" s="610"/>
      <c r="R370" s="609"/>
      <c r="S370" s="610"/>
      <c r="T370" s="609"/>
      <c r="U370" s="610"/>
      <c r="V370" s="611"/>
      <c r="W370" s="610">
        <v>3</v>
      </c>
      <c r="X370" s="609"/>
      <c r="Y370" s="610"/>
      <c r="Z370" s="609"/>
      <c r="AA370" s="610">
        <v>2</v>
      </c>
      <c r="AB370" s="611"/>
      <c r="AC370" s="610"/>
      <c r="AD370" s="609"/>
      <c r="AE370" s="610"/>
      <c r="AF370" s="609"/>
      <c r="AG370" s="610"/>
      <c r="AH370" s="611"/>
      <c r="AI370" s="610">
        <v>5</v>
      </c>
      <c r="AJ370" s="609"/>
      <c r="AK370" s="610">
        <v>1</v>
      </c>
      <c r="AL370" s="609"/>
      <c r="AM370" s="610">
        <v>4</v>
      </c>
      <c r="AN370" s="611"/>
      <c r="AO370" s="610"/>
      <c r="AP370" s="609"/>
      <c r="AQ370" s="407">
        <f>E370+K370+Q370+W370+AC370+AI370+AO370</f>
        <v>8</v>
      </c>
      <c r="AR370" s="408">
        <f>F370+L370+R370+X370+AD370+AJ370+AP370</f>
        <v>0</v>
      </c>
      <c r="AS370" s="409">
        <f>G370+M370+S370+Y370+AE370+AK370</f>
        <v>1</v>
      </c>
      <c r="AT370" s="408">
        <f>H370+N370+T370+Z370+AF370+AL370</f>
        <v>0</v>
      </c>
      <c r="AU370" s="409">
        <f t="shared" ref="AU370:AU371" si="378">I370+O370+U370+AA370+AG370+AM370</f>
        <v>6</v>
      </c>
      <c r="AV370" s="410">
        <f t="shared" ref="AV370:AV371" si="379">J370+P370+V370+AB370+AH370+AN370</f>
        <v>0</v>
      </c>
      <c r="AW370" s="772">
        <v>0.96</v>
      </c>
      <c r="AX370" s="773"/>
      <c r="BA370" s="535">
        <f t="shared" ref="BA370:BA396" si="380">AQ370/BB370</f>
        <v>0.96021060107071166</v>
      </c>
      <c r="BB370" s="559">
        <f t="shared" ref="BB370:BB403" si="381">BC370/10^6</f>
        <v>8.3315055999999998</v>
      </c>
      <c r="BC370" s="536">
        <v>8331505.5999999996</v>
      </c>
    </row>
    <row r="371" spans="1:55" ht="17.25" customHeight="1">
      <c r="A371" s="172"/>
      <c r="B371" s="770"/>
      <c r="C371" s="790"/>
      <c r="D371" s="791"/>
      <c r="E371" s="120"/>
      <c r="F371" s="122"/>
      <c r="G371" s="120"/>
      <c r="H371" s="122"/>
      <c r="I371" s="120"/>
      <c r="J371" s="121"/>
      <c r="K371" s="120"/>
      <c r="L371" s="122"/>
      <c r="M371" s="120"/>
      <c r="N371" s="122"/>
      <c r="O371" s="120"/>
      <c r="P371" s="121"/>
      <c r="Q371" s="120"/>
      <c r="R371" s="122"/>
      <c r="S371" s="120"/>
      <c r="T371" s="122"/>
      <c r="U371" s="120"/>
      <c r="V371" s="121"/>
      <c r="W371" s="120"/>
      <c r="X371" s="122"/>
      <c r="Y371" s="120"/>
      <c r="Z371" s="122"/>
      <c r="AA371" s="120"/>
      <c r="AB371" s="121"/>
      <c r="AC371" s="120"/>
      <c r="AD371" s="122"/>
      <c r="AE371" s="120"/>
      <c r="AF371" s="122"/>
      <c r="AG371" s="120"/>
      <c r="AH371" s="121"/>
      <c r="AI371" s="120"/>
      <c r="AJ371" s="122"/>
      <c r="AK371" s="120"/>
      <c r="AL371" s="122"/>
      <c r="AM371" s="120"/>
      <c r="AN371" s="121"/>
      <c r="AO371" s="120"/>
      <c r="AP371" s="122"/>
      <c r="AQ371" s="396">
        <f>E371+K371+Q371+W371+AC371+AI371+AO371</f>
        <v>0</v>
      </c>
      <c r="AR371" s="395">
        <f>F371+L371+R371+X371+AD371+AJ371+AP371</f>
        <v>0</v>
      </c>
      <c r="AS371" s="393">
        <f>G371+M371+S371+Y371+AE371+AK371</f>
        <v>0</v>
      </c>
      <c r="AT371" s="395">
        <f>H371+N371+T371+Z371+AF371+AL371</f>
        <v>0</v>
      </c>
      <c r="AU371" s="393">
        <f t="shared" si="378"/>
        <v>0</v>
      </c>
      <c r="AV371" s="394">
        <f t="shared" si="379"/>
        <v>0</v>
      </c>
      <c r="AW371" s="747"/>
      <c r="AX371" s="746"/>
      <c r="BB371" s="559"/>
      <c r="BC371" s="536"/>
    </row>
    <row r="372" spans="1:55" ht="17.25" customHeight="1">
      <c r="A372" s="172"/>
      <c r="B372" s="794" t="s">
        <v>300</v>
      </c>
      <c r="C372" s="759" t="s">
        <v>30</v>
      </c>
      <c r="D372" s="760"/>
      <c r="E372" s="117"/>
      <c r="F372" s="119"/>
      <c r="G372" s="117"/>
      <c r="H372" s="119"/>
      <c r="I372" s="117"/>
      <c r="J372" s="118"/>
      <c r="K372" s="117"/>
      <c r="L372" s="119"/>
      <c r="M372" s="117"/>
      <c r="N372" s="119"/>
      <c r="O372" s="117"/>
      <c r="P372" s="118"/>
      <c r="Q372" s="117"/>
      <c r="R372" s="119"/>
      <c r="S372" s="117"/>
      <c r="T372" s="119"/>
      <c r="U372" s="117"/>
      <c r="V372" s="118"/>
      <c r="W372" s="117"/>
      <c r="X372" s="119"/>
      <c r="Y372" s="117"/>
      <c r="Z372" s="119"/>
      <c r="AA372" s="117"/>
      <c r="AB372" s="118"/>
      <c r="AC372" s="117"/>
      <c r="AD372" s="119"/>
      <c r="AE372" s="117"/>
      <c r="AF372" s="119"/>
      <c r="AG372" s="117"/>
      <c r="AH372" s="118"/>
      <c r="AI372" s="117"/>
      <c r="AJ372" s="119"/>
      <c r="AK372" s="117"/>
      <c r="AL372" s="119"/>
      <c r="AM372" s="117"/>
      <c r="AN372" s="118"/>
      <c r="AO372" s="117"/>
      <c r="AP372" s="119"/>
      <c r="AQ372" s="403">
        <f t="shared" ref="AQ372:AQ403" si="382">E372+K372+Q372+W372+AC372+AI372+AO372</f>
        <v>0</v>
      </c>
      <c r="AR372" s="404">
        <f t="shared" ref="AR372:AR403" si="383">F372+L372+R372+X372+AD372+AJ372+AP372</f>
        <v>0</v>
      </c>
      <c r="AS372" s="405">
        <f t="shared" ref="AS372:AS403" si="384">G372+M372+S372+Y372+AE372+AK372</f>
        <v>0</v>
      </c>
      <c r="AT372" s="404">
        <f t="shared" ref="AT372:AT403" si="385">H372+N372+T372+Z372+AF372+AL372</f>
        <v>0</v>
      </c>
      <c r="AU372" s="405">
        <f t="shared" ref="AU372:AU403" si="386">I372+O372+U372+AA372+AG372+AM372</f>
        <v>0</v>
      </c>
      <c r="AV372" s="406">
        <f t="shared" ref="AV372:AV403" si="387">J372+P372+V372+AB372+AH372+AN372</f>
        <v>0</v>
      </c>
      <c r="AW372" s="747"/>
      <c r="AX372" s="746"/>
      <c r="BA372" s="535">
        <f t="shared" si="380"/>
        <v>0</v>
      </c>
      <c r="BB372" s="559">
        <f t="shared" si="381"/>
        <v>3.8048207999999999</v>
      </c>
      <c r="BC372" s="536">
        <v>3804820.8</v>
      </c>
    </row>
    <row r="373" spans="1:55" ht="17.25" customHeight="1">
      <c r="A373" s="172"/>
      <c r="B373" s="770"/>
      <c r="C373" s="790"/>
      <c r="D373" s="791"/>
      <c r="E373" s="120"/>
      <c r="F373" s="122"/>
      <c r="G373" s="120"/>
      <c r="H373" s="122"/>
      <c r="I373" s="120"/>
      <c r="J373" s="121"/>
      <c r="K373" s="120"/>
      <c r="L373" s="122"/>
      <c r="M373" s="120"/>
      <c r="N373" s="122"/>
      <c r="O373" s="120"/>
      <c r="P373" s="121"/>
      <c r="Q373" s="120"/>
      <c r="R373" s="122"/>
      <c r="S373" s="120"/>
      <c r="T373" s="122"/>
      <c r="U373" s="120"/>
      <c r="V373" s="121"/>
      <c r="W373" s="120"/>
      <c r="X373" s="122"/>
      <c r="Y373" s="120"/>
      <c r="Z373" s="122"/>
      <c r="AA373" s="120"/>
      <c r="AB373" s="121"/>
      <c r="AC373" s="120"/>
      <c r="AD373" s="122"/>
      <c r="AE373" s="120"/>
      <c r="AF373" s="122"/>
      <c r="AG373" s="120"/>
      <c r="AH373" s="121"/>
      <c r="AI373" s="120"/>
      <c r="AJ373" s="122"/>
      <c r="AK373" s="120"/>
      <c r="AL373" s="122"/>
      <c r="AM373" s="120"/>
      <c r="AN373" s="121"/>
      <c r="AO373" s="120"/>
      <c r="AP373" s="122"/>
      <c r="AQ373" s="396">
        <f t="shared" si="382"/>
        <v>0</v>
      </c>
      <c r="AR373" s="395">
        <f t="shared" si="383"/>
        <v>0</v>
      </c>
      <c r="AS373" s="393">
        <f t="shared" si="384"/>
        <v>0</v>
      </c>
      <c r="AT373" s="395">
        <f t="shared" si="385"/>
        <v>0</v>
      </c>
      <c r="AU373" s="393">
        <f t="shared" si="386"/>
        <v>0</v>
      </c>
      <c r="AV373" s="394">
        <f t="shared" si="387"/>
        <v>0</v>
      </c>
      <c r="AW373" s="747"/>
      <c r="AX373" s="746"/>
      <c r="BB373" s="559"/>
      <c r="BC373" s="536"/>
    </row>
    <row r="374" spans="1:55" ht="17.25" customHeight="1">
      <c r="A374" s="172"/>
      <c r="B374" s="769" t="s">
        <v>181</v>
      </c>
      <c r="C374" s="759" t="s">
        <v>31</v>
      </c>
      <c r="D374" s="760"/>
      <c r="E374" s="117"/>
      <c r="F374" s="119"/>
      <c r="G374" s="117"/>
      <c r="H374" s="119"/>
      <c r="I374" s="117"/>
      <c r="J374" s="118"/>
      <c r="K374" s="117"/>
      <c r="L374" s="119"/>
      <c r="M374" s="117"/>
      <c r="N374" s="119"/>
      <c r="O374" s="117"/>
      <c r="P374" s="118"/>
      <c r="Q374" s="117"/>
      <c r="R374" s="119"/>
      <c r="S374" s="117"/>
      <c r="T374" s="119"/>
      <c r="U374" s="117"/>
      <c r="V374" s="118"/>
      <c r="W374" s="117"/>
      <c r="X374" s="119"/>
      <c r="Y374" s="117"/>
      <c r="Z374" s="119"/>
      <c r="AA374" s="117"/>
      <c r="AB374" s="118"/>
      <c r="AC374" s="117"/>
      <c r="AD374" s="119"/>
      <c r="AE374" s="117"/>
      <c r="AF374" s="119"/>
      <c r="AG374" s="117"/>
      <c r="AH374" s="118"/>
      <c r="AI374" s="117"/>
      <c r="AJ374" s="119"/>
      <c r="AK374" s="117"/>
      <c r="AL374" s="119"/>
      <c r="AM374" s="117"/>
      <c r="AN374" s="118"/>
      <c r="AO374" s="117"/>
      <c r="AP374" s="119"/>
      <c r="AQ374" s="403">
        <f t="shared" si="382"/>
        <v>0</v>
      </c>
      <c r="AR374" s="404">
        <f t="shared" si="383"/>
        <v>0</v>
      </c>
      <c r="AS374" s="405">
        <f t="shared" si="384"/>
        <v>0</v>
      </c>
      <c r="AT374" s="404">
        <f t="shared" si="385"/>
        <v>0</v>
      </c>
      <c r="AU374" s="405">
        <f t="shared" si="386"/>
        <v>0</v>
      </c>
      <c r="AV374" s="406">
        <f t="shared" si="387"/>
        <v>0</v>
      </c>
      <c r="AW374" s="747"/>
      <c r="AX374" s="746"/>
      <c r="BA374" s="535">
        <f t="shared" si="380"/>
        <v>0</v>
      </c>
      <c r="BB374" s="559">
        <f t="shared" si="381"/>
        <v>0.82419680000000006</v>
      </c>
      <c r="BC374" s="536">
        <v>824196.8</v>
      </c>
    </row>
    <row r="375" spans="1:55" ht="17.25" customHeight="1">
      <c r="A375" s="172"/>
      <c r="B375" s="770"/>
      <c r="C375" s="790"/>
      <c r="D375" s="791"/>
      <c r="E375" s="120"/>
      <c r="F375" s="122"/>
      <c r="G375" s="120"/>
      <c r="H375" s="122"/>
      <c r="I375" s="120"/>
      <c r="J375" s="121"/>
      <c r="K375" s="120"/>
      <c r="L375" s="122"/>
      <c r="M375" s="120"/>
      <c r="N375" s="122"/>
      <c r="O375" s="120"/>
      <c r="P375" s="121"/>
      <c r="Q375" s="120"/>
      <c r="R375" s="122"/>
      <c r="S375" s="120"/>
      <c r="T375" s="122"/>
      <c r="U375" s="120"/>
      <c r="V375" s="121"/>
      <c r="W375" s="120"/>
      <c r="X375" s="122"/>
      <c r="Y375" s="120"/>
      <c r="Z375" s="122"/>
      <c r="AA375" s="120"/>
      <c r="AB375" s="121"/>
      <c r="AC375" s="120"/>
      <c r="AD375" s="122"/>
      <c r="AE375" s="120"/>
      <c r="AF375" s="122"/>
      <c r="AG375" s="120"/>
      <c r="AH375" s="121"/>
      <c r="AI375" s="120"/>
      <c r="AJ375" s="122"/>
      <c r="AK375" s="120"/>
      <c r="AL375" s="122"/>
      <c r="AM375" s="120"/>
      <c r="AN375" s="121"/>
      <c r="AO375" s="120"/>
      <c r="AP375" s="122"/>
      <c r="AQ375" s="396">
        <f t="shared" si="382"/>
        <v>0</v>
      </c>
      <c r="AR375" s="395">
        <f t="shared" si="383"/>
        <v>0</v>
      </c>
      <c r="AS375" s="393">
        <f t="shared" si="384"/>
        <v>0</v>
      </c>
      <c r="AT375" s="395">
        <f t="shared" si="385"/>
        <v>0</v>
      </c>
      <c r="AU375" s="393">
        <f t="shared" si="386"/>
        <v>0</v>
      </c>
      <c r="AV375" s="394">
        <f t="shared" si="387"/>
        <v>0</v>
      </c>
      <c r="AW375" s="747"/>
      <c r="AX375" s="746"/>
      <c r="BB375" s="559">
        <f t="shared" si="381"/>
        <v>0</v>
      </c>
      <c r="BC375" s="536"/>
    </row>
    <row r="376" spans="1:55" ht="17.25" customHeight="1">
      <c r="A376" s="172"/>
      <c r="B376" s="769" t="s">
        <v>181</v>
      </c>
      <c r="C376" s="759" t="s">
        <v>32</v>
      </c>
      <c r="D376" s="760"/>
      <c r="E376" s="117"/>
      <c r="F376" s="119"/>
      <c r="G376" s="117"/>
      <c r="H376" s="119"/>
      <c r="I376" s="117"/>
      <c r="J376" s="118"/>
      <c r="K376" s="117"/>
      <c r="L376" s="119"/>
      <c r="M376" s="117"/>
      <c r="N376" s="119"/>
      <c r="O376" s="117"/>
      <c r="P376" s="118"/>
      <c r="Q376" s="117"/>
      <c r="R376" s="119"/>
      <c r="S376" s="117"/>
      <c r="T376" s="119"/>
      <c r="U376" s="117"/>
      <c r="V376" s="118"/>
      <c r="W376" s="117"/>
      <c r="X376" s="119"/>
      <c r="Y376" s="117"/>
      <c r="Z376" s="119"/>
      <c r="AA376" s="117"/>
      <c r="AB376" s="118"/>
      <c r="AC376" s="117"/>
      <c r="AD376" s="119"/>
      <c r="AE376" s="117"/>
      <c r="AF376" s="119"/>
      <c r="AG376" s="117"/>
      <c r="AH376" s="118"/>
      <c r="AI376" s="117">
        <v>1</v>
      </c>
      <c r="AJ376" s="119"/>
      <c r="AK376" s="117">
        <v>1</v>
      </c>
      <c r="AL376" s="119"/>
      <c r="AM376" s="117"/>
      <c r="AN376" s="118"/>
      <c r="AO376" s="117"/>
      <c r="AP376" s="119"/>
      <c r="AQ376" s="403">
        <f t="shared" si="382"/>
        <v>1</v>
      </c>
      <c r="AR376" s="404">
        <f t="shared" si="383"/>
        <v>0</v>
      </c>
      <c r="AS376" s="405">
        <f t="shared" si="384"/>
        <v>1</v>
      </c>
      <c r="AT376" s="404">
        <f t="shared" si="385"/>
        <v>0</v>
      </c>
      <c r="AU376" s="405">
        <f t="shared" si="386"/>
        <v>0</v>
      </c>
      <c r="AV376" s="406">
        <f t="shared" si="387"/>
        <v>0</v>
      </c>
      <c r="AW376" s="747"/>
      <c r="AX376" s="746">
        <v>2.5499999999999998</v>
      </c>
      <c r="BA376" s="535">
        <f t="shared" si="380"/>
        <v>2.5527200508501835</v>
      </c>
      <c r="BB376" s="559">
        <f t="shared" si="381"/>
        <v>0.391739</v>
      </c>
      <c r="BC376" s="536">
        <v>391739</v>
      </c>
    </row>
    <row r="377" spans="1:55" ht="17.25" customHeight="1">
      <c r="A377" s="172"/>
      <c r="B377" s="770"/>
      <c r="C377" s="790"/>
      <c r="D377" s="791"/>
      <c r="E377" s="120"/>
      <c r="F377" s="122"/>
      <c r="G377" s="120"/>
      <c r="H377" s="122"/>
      <c r="I377" s="120"/>
      <c r="J377" s="121"/>
      <c r="K377" s="120"/>
      <c r="L377" s="122"/>
      <c r="M377" s="120"/>
      <c r="N377" s="122"/>
      <c r="O377" s="120"/>
      <c r="P377" s="121"/>
      <c r="Q377" s="120"/>
      <c r="R377" s="122"/>
      <c r="S377" s="120"/>
      <c r="T377" s="122"/>
      <c r="U377" s="120"/>
      <c r="V377" s="121"/>
      <c r="W377" s="120"/>
      <c r="X377" s="122"/>
      <c r="Y377" s="120"/>
      <c r="Z377" s="122"/>
      <c r="AA377" s="120"/>
      <c r="AB377" s="121"/>
      <c r="AC377" s="120"/>
      <c r="AD377" s="122"/>
      <c r="AE377" s="120"/>
      <c r="AF377" s="122"/>
      <c r="AG377" s="120"/>
      <c r="AH377" s="121"/>
      <c r="AI377" s="120"/>
      <c r="AJ377" s="122"/>
      <c r="AK377" s="120"/>
      <c r="AL377" s="122"/>
      <c r="AM377" s="120"/>
      <c r="AN377" s="121"/>
      <c r="AO377" s="120"/>
      <c r="AP377" s="122"/>
      <c r="AQ377" s="396">
        <f t="shared" si="382"/>
        <v>0</v>
      </c>
      <c r="AR377" s="395">
        <f t="shared" si="383"/>
        <v>0</v>
      </c>
      <c r="AS377" s="393">
        <f t="shared" si="384"/>
        <v>0</v>
      </c>
      <c r="AT377" s="395">
        <f t="shared" si="385"/>
        <v>0</v>
      </c>
      <c r="AU377" s="393">
        <f t="shared" si="386"/>
        <v>0</v>
      </c>
      <c r="AV377" s="394">
        <f t="shared" si="387"/>
        <v>0</v>
      </c>
      <c r="AW377" s="747"/>
      <c r="AX377" s="746"/>
      <c r="BB377" s="559">
        <f t="shared" si="381"/>
        <v>0</v>
      </c>
      <c r="BC377" s="536"/>
    </row>
    <row r="378" spans="1:55" ht="17.25" customHeight="1">
      <c r="A378" s="172"/>
      <c r="B378" s="769" t="s">
        <v>181</v>
      </c>
      <c r="C378" s="759" t="s">
        <v>33</v>
      </c>
      <c r="D378" s="760"/>
      <c r="E378" s="117"/>
      <c r="F378" s="119"/>
      <c r="G378" s="117"/>
      <c r="H378" s="119"/>
      <c r="I378" s="117"/>
      <c r="J378" s="118"/>
      <c r="K378" s="117"/>
      <c r="L378" s="119"/>
      <c r="M378" s="117"/>
      <c r="N378" s="119"/>
      <c r="O378" s="117"/>
      <c r="P378" s="118"/>
      <c r="Q378" s="117"/>
      <c r="R378" s="119"/>
      <c r="S378" s="117"/>
      <c r="T378" s="119"/>
      <c r="U378" s="117"/>
      <c r="V378" s="118"/>
      <c r="W378" s="117"/>
      <c r="X378" s="119"/>
      <c r="Y378" s="117"/>
      <c r="Z378" s="119"/>
      <c r="AA378" s="117"/>
      <c r="AB378" s="118"/>
      <c r="AC378" s="117"/>
      <c r="AD378" s="119"/>
      <c r="AE378" s="117"/>
      <c r="AF378" s="119"/>
      <c r="AG378" s="117"/>
      <c r="AH378" s="118"/>
      <c r="AI378" s="117"/>
      <c r="AJ378" s="119"/>
      <c r="AK378" s="117"/>
      <c r="AL378" s="119"/>
      <c r="AM378" s="117"/>
      <c r="AN378" s="118"/>
      <c r="AO378" s="117"/>
      <c r="AP378" s="119"/>
      <c r="AQ378" s="403">
        <f t="shared" si="382"/>
        <v>0</v>
      </c>
      <c r="AR378" s="404">
        <f t="shared" si="383"/>
        <v>0</v>
      </c>
      <c r="AS378" s="405">
        <f t="shared" si="384"/>
        <v>0</v>
      </c>
      <c r="AT378" s="404">
        <f t="shared" si="385"/>
        <v>0</v>
      </c>
      <c r="AU378" s="405">
        <f t="shared" si="386"/>
        <v>0</v>
      </c>
      <c r="AV378" s="406">
        <f t="shared" si="387"/>
        <v>0</v>
      </c>
      <c r="AW378" s="747"/>
      <c r="AX378" s="746"/>
      <c r="BA378" s="535">
        <f t="shared" si="380"/>
        <v>0</v>
      </c>
      <c r="BB378" s="559">
        <f t="shared" si="381"/>
        <v>0.655644</v>
      </c>
      <c r="BC378" s="536">
        <v>655644</v>
      </c>
    </row>
    <row r="379" spans="1:55" ht="17.25" customHeight="1">
      <c r="A379" s="172"/>
      <c r="B379" s="770"/>
      <c r="C379" s="790"/>
      <c r="D379" s="791"/>
      <c r="E379" s="120"/>
      <c r="F379" s="122"/>
      <c r="G379" s="120"/>
      <c r="H379" s="122"/>
      <c r="I379" s="120"/>
      <c r="J379" s="121"/>
      <c r="K379" s="120"/>
      <c r="L379" s="122"/>
      <c r="M379" s="120"/>
      <c r="N379" s="122"/>
      <c r="O379" s="120"/>
      <c r="P379" s="121"/>
      <c r="Q379" s="120"/>
      <c r="R379" s="122"/>
      <c r="S379" s="120"/>
      <c r="T379" s="122"/>
      <c r="U379" s="120"/>
      <c r="V379" s="121"/>
      <c r="W379" s="120"/>
      <c r="X379" s="122"/>
      <c r="Y379" s="120"/>
      <c r="Z379" s="122"/>
      <c r="AA379" s="120"/>
      <c r="AB379" s="121"/>
      <c r="AC379" s="120"/>
      <c r="AD379" s="122"/>
      <c r="AE379" s="120"/>
      <c r="AF379" s="122"/>
      <c r="AG379" s="120"/>
      <c r="AH379" s="121"/>
      <c r="AI379" s="120"/>
      <c r="AJ379" s="122"/>
      <c r="AK379" s="120"/>
      <c r="AL379" s="122"/>
      <c r="AM379" s="120"/>
      <c r="AN379" s="121"/>
      <c r="AO379" s="120"/>
      <c r="AP379" s="122"/>
      <c r="AQ379" s="396">
        <f t="shared" si="382"/>
        <v>0</v>
      </c>
      <c r="AR379" s="395">
        <f t="shared" si="383"/>
        <v>0</v>
      </c>
      <c r="AS379" s="393">
        <f t="shared" si="384"/>
        <v>0</v>
      </c>
      <c r="AT379" s="395">
        <f t="shared" si="385"/>
        <v>0</v>
      </c>
      <c r="AU379" s="393">
        <f t="shared" si="386"/>
        <v>0</v>
      </c>
      <c r="AV379" s="394">
        <f t="shared" si="387"/>
        <v>0</v>
      </c>
      <c r="AW379" s="747"/>
      <c r="AX379" s="746"/>
      <c r="BB379" s="559">
        <f t="shared" si="381"/>
        <v>0</v>
      </c>
      <c r="BC379" s="536"/>
    </row>
    <row r="380" spans="1:55" ht="17.25" customHeight="1">
      <c r="A380" s="172"/>
      <c r="B380" s="757" t="s">
        <v>181</v>
      </c>
      <c r="C380" s="759" t="s">
        <v>34</v>
      </c>
      <c r="D380" s="760"/>
      <c r="E380" s="117"/>
      <c r="F380" s="119"/>
      <c r="G380" s="117"/>
      <c r="H380" s="119"/>
      <c r="I380" s="117"/>
      <c r="J380" s="118"/>
      <c r="K380" s="117"/>
      <c r="L380" s="119"/>
      <c r="M380" s="117"/>
      <c r="N380" s="119"/>
      <c r="O380" s="117"/>
      <c r="P380" s="118"/>
      <c r="Q380" s="117"/>
      <c r="R380" s="119"/>
      <c r="S380" s="117"/>
      <c r="T380" s="119"/>
      <c r="U380" s="117"/>
      <c r="V380" s="118"/>
      <c r="W380" s="117">
        <v>3</v>
      </c>
      <c r="X380" s="119"/>
      <c r="Y380" s="117"/>
      <c r="Z380" s="119"/>
      <c r="AA380" s="117"/>
      <c r="AB380" s="118"/>
      <c r="AC380" s="117"/>
      <c r="AD380" s="119"/>
      <c r="AE380" s="117"/>
      <c r="AF380" s="119"/>
      <c r="AG380" s="117"/>
      <c r="AH380" s="118"/>
      <c r="AI380" s="117"/>
      <c r="AJ380" s="119"/>
      <c r="AK380" s="117"/>
      <c r="AL380" s="119"/>
      <c r="AM380" s="117"/>
      <c r="AN380" s="118"/>
      <c r="AO380" s="117"/>
      <c r="AP380" s="119"/>
      <c r="AQ380" s="403">
        <f t="shared" si="382"/>
        <v>3</v>
      </c>
      <c r="AR380" s="404">
        <f t="shared" si="383"/>
        <v>0</v>
      </c>
      <c r="AS380" s="405">
        <f t="shared" si="384"/>
        <v>0</v>
      </c>
      <c r="AT380" s="404">
        <f t="shared" si="385"/>
        <v>0</v>
      </c>
      <c r="AU380" s="405">
        <f t="shared" si="386"/>
        <v>0</v>
      </c>
      <c r="AV380" s="406">
        <f t="shared" si="387"/>
        <v>0</v>
      </c>
      <c r="AW380" s="747"/>
      <c r="AX380" s="746">
        <v>8.1</v>
      </c>
      <c r="BA380" s="535">
        <f t="shared" si="380"/>
        <v>8.0950073232832924</v>
      </c>
      <c r="BB380" s="559">
        <f t="shared" si="381"/>
        <v>0.37059880000000001</v>
      </c>
      <c r="BC380" s="536">
        <v>370598.8</v>
      </c>
    </row>
    <row r="381" spans="1:55" ht="17.25" customHeight="1">
      <c r="A381" s="172"/>
      <c r="B381" s="853"/>
      <c r="C381" s="790"/>
      <c r="D381" s="791"/>
      <c r="E381" s="120"/>
      <c r="F381" s="122"/>
      <c r="G381" s="120"/>
      <c r="H381" s="122"/>
      <c r="I381" s="120"/>
      <c r="J381" s="121"/>
      <c r="K381" s="120"/>
      <c r="L381" s="122"/>
      <c r="M381" s="120"/>
      <c r="N381" s="122"/>
      <c r="O381" s="120"/>
      <c r="P381" s="121"/>
      <c r="Q381" s="120"/>
      <c r="R381" s="122"/>
      <c r="S381" s="120"/>
      <c r="T381" s="122"/>
      <c r="U381" s="120"/>
      <c r="V381" s="121"/>
      <c r="W381" s="120"/>
      <c r="X381" s="122"/>
      <c r="Y381" s="120"/>
      <c r="Z381" s="122"/>
      <c r="AA381" s="120"/>
      <c r="AB381" s="121"/>
      <c r="AC381" s="120"/>
      <c r="AD381" s="122"/>
      <c r="AE381" s="120"/>
      <c r="AF381" s="122"/>
      <c r="AG381" s="120"/>
      <c r="AH381" s="121"/>
      <c r="AI381" s="120"/>
      <c r="AJ381" s="122"/>
      <c r="AK381" s="120"/>
      <c r="AL381" s="122"/>
      <c r="AM381" s="120"/>
      <c r="AN381" s="121"/>
      <c r="AO381" s="120"/>
      <c r="AP381" s="122"/>
      <c r="AQ381" s="396">
        <f t="shared" si="382"/>
        <v>0</v>
      </c>
      <c r="AR381" s="395">
        <f t="shared" si="383"/>
        <v>0</v>
      </c>
      <c r="AS381" s="393">
        <f t="shared" si="384"/>
        <v>0</v>
      </c>
      <c r="AT381" s="395">
        <f t="shared" si="385"/>
        <v>0</v>
      </c>
      <c r="AU381" s="393">
        <f t="shared" si="386"/>
        <v>0</v>
      </c>
      <c r="AV381" s="394">
        <f t="shared" si="387"/>
        <v>0</v>
      </c>
      <c r="AW381" s="747"/>
      <c r="AX381" s="746"/>
      <c r="BB381" s="559">
        <f t="shared" si="381"/>
        <v>0</v>
      </c>
      <c r="BC381" s="536"/>
    </row>
    <row r="382" spans="1:55" ht="17.25" customHeight="1">
      <c r="A382" s="172"/>
      <c r="B382" s="769" t="s">
        <v>181</v>
      </c>
      <c r="C382" s="759" t="s">
        <v>35</v>
      </c>
      <c r="D382" s="760"/>
      <c r="E382" s="117"/>
      <c r="F382" s="119"/>
      <c r="G382" s="117"/>
      <c r="H382" s="119"/>
      <c r="I382" s="117"/>
      <c r="J382" s="118"/>
      <c r="K382" s="117"/>
      <c r="L382" s="119"/>
      <c r="M382" s="117"/>
      <c r="N382" s="119"/>
      <c r="O382" s="117"/>
      <c r="P382" s="118"/>
      <c r="Q382" s="117"/>
      <c r="R382" s="119"/>
      <c r="S382" s="117"/>
      <c r="T382" s="119"/>
      <c r="U382" s="117"/>
      <c r="V382" s="118"/>
      <c r="W382" s="117"/>
      <c r="X382" s="119"/>
      <c r="Y382" s="117"/>
      <c r="Z382" s="119"/>
      <c r="AA382" s="117"/>
      <c r="AB382" s="118"/>
      <c r="AC382" s="117"/>
      <c r="AD382" s="119"/>
      <c r="AE382" s="117"/>
      <c r="AF382" s="119"/>
      <c r="AG382" s="117"/>
      <c r="AH382" s="118"/>
      <c r="AI382" s="117"/>
      <c r="AJ382" s="119"/>
      <c r="AK382" s="117"/>
      <c r="AL382" s="119"/>
      <c r="AM382" s="117"/>
      <c r="AN382" s="118"/>
      <c r="AO382" s="117"/>
      <c r="AP382" s="119"/>
      <c r="AQ382" s="403">
        <f t="shared" si="382"/>
        <v>0</v>
      </c>
      <c r="AR382" s="404">
        <f t="shared" si="383"/>
        <v>0</v>
      </c>
      <c r="AS382" s="405">
        <f t="shared" si="384"/>
        <v>0</v>
      </c>
      <c r="AT382" s="404">
        <f t="shared" si="385"/>
        <v>0</v>
      </c>
      <c r="AU382" s="405">
        <f t="shared" si="386"/>
        <v>0</v>
      </c>
      <c r="AV382" s="406">
        <f t="shared" si="387"/>
        <v>0</v>
      </c>
      <c r="AW382" s="747"/>
      <c r="AX382" s="746"/>
      <c r="BA382" s="535">
        <f t="shared" si="380"/>
        <v>0</v>
      </c>
      <c r="BB382" s="559">
        <f t="shared" si="381"/>
        <v>0.13567879999999999</v>
      </c>
      <c r="BC382" s="536">
        <v>135678.79999999999</v>
      </c>
    </row>
    <row r="383" spans="1:55" ht="17.25" customHeight="1">
      <c r="A383" s="172"/>
      <c r="B383" s="770"/>
      <c r="C383" s="790"/>
      <c r="D383" s="791"/>
      <c r="E383" s="120"/>
      <c r="F383" s="122"/>
      <c r="G383" s="120"/>
      <c r="H383" s="122"/>
      <c r="I383" s="120"/>
      <c r="J383" s="121"/>
      <c r="K383" s="120"/>
      <c r="L383" s="122"/>
      <c r="M383" s="120"/>
      <c r="N383" s="122"/>
      <c r="O383" s="120"/>
      <c r="P383" s="121"/>
      <c r="Q383" s="120"/>
      <c r="R383" s="122"/>
      <c r="S383" s="120"/>
      <c r="T383" s="122"/>
      <c r="U383" s="120"/>
      <c r="V383" s="121"/>
      <c r="W383" s="120"/>
      <c r="X383" s="122"/>
      <c r="Y383" s="120"/>
      <c r="Z383" s="122"/>
      <c r="AA383" s="120"/>
      <c r="AB383" s="121"/>
      <c r="AC383" s="120"/>
      <c r="AD383" s="122"/>
      <c r="AE383" s="120"/>
      <c r="AF383" s="122"/>
      <c r="AG383" s="120"/>
      <c r="AH383" s="121"/>
      <c r="AI383" s="120"/>
      <c r="AJ383" s="122"/>
      <c r="AK383" s="120"/>
      <c r="AL383" s="122"/>
      <c r="AM383" s="120"/>
      <c r="AN383" s="121"/>
      <c r="AO383" s="120"/>
      <c r="AP383" s="122"/>
      <c r="AQ383" s="396">
        <f t="shared" si="382"/>
        <v>0</v>
      </c>
      <c r="AR383" s="395">
        <f t="shared" si="383"/>
        <v>0</v>
      </c>
      <c r="AS383" s="393">
        <f t="shared" si="384"/>
        <v>0</v>
      </c>
      <c r="AT383" s="395">
        <f t="shared" si="385"/>
        <v>0</v>
      </c>
      <c r="AU383" s="393">
        <f t="shared" si="386"/>
        <v>0</v>
      </c>
      <c r="AV383" s="394">
        <f t="shared" si="387"/>
        <v>0</v>
      </c>
      <c r="AW383" s="747"/>
      <c r="AX383" s="746"/>
      <c r="BB383" s="559">
        <f t="shared" si="381"/>
        <v>0</v>
      </c>
      <c r="BC383" s="536"/>
    </row>
    <row r="384" spans="1:55" ht="17.25" customHeight="1">
      <c r="A384" s="172"/>
      <c r="B384" s="769" t="s">
        <v>181</v>
      </c>
      <c r="C384" s="759" t="s">
        <v>36</v>
      </c>
      <c r="D384" s="760"/>
      <c r="E384" s="117"/>
      <c r="F384" s="119"/>
      <c r="G384" s="117"/>
      <c r="H384" s="119"/>
      <c r="I384" s="117"/>
      <c r="J384" s="118"/>
      <c r="K384" s="117"/>
      <c r="L384" s="119"/>
      <c r="M384" s="117"/>
      <c r="N384" s="119"/>
      <c r="O384" s="117"/>
      <c r="P384" s="118"/>
      <c r="Q384" s="117"/>
      <c r="R384" s="119"/>
      <c r="S384" s="117"/>
      <c r="T384" s="119"/>
      <c r="U384" s="117"/>
      <c r="V384" s="118"/>
      <c r="W384" s="117">
        <v>2</v>
      </c>
      <c r="X384" s="119"/>
      <c r="Y384" s="117">
        <v>1</v>
      </c>
      <c r="Z384" s="119"/>
      <c r="AA384" s="117"/>
      <c r="AB384" s="118"/>
      <c r="AC384" s="117"/>
      <c r="AD384" s="119"/>
      <c r="AE384" s="117"/>
      <c r="AF384" s="119"/>
      <c r="AG384" s="117"/>
      <c r="AH384" s="118"/>
      <c r="AI384" s="117"/>
      <c r="AJ384" s="119"/>
      <c r="AK384" s="117"/>
      <c r="AL384" s="119"/>
      <c r="AM384" s="117"/>
      <c r="AN384" s="118"/>
      <c r="AO384" s="117"/>
      <c r="AP384" s="119"/>
      <c r="AQ384" s="403">
        <f t="shared" si="382"/>
        <v>2</v>
      </c>
      <c r="AR384" s="404">
        <f t="shared" si="383"/>
        <v>0</v>
      </c>
      <c r="AS384" s="405">
        <f t="shared" si="384"/>
        <v>1</v>
      </c>
      <c r="AT384" s="404">
        <f t="shared" si="385"/>
        <v>0</v>
      </c>
      <c r="AU384" s="405">
        <f t="shared" si="386"/>
        <v>0</v>
      </c>
      <c r="AV384" s="406">
        <f t="shared" si="387"/>
        <v>0</v>
      </c>
      <c r="AW384" s="747"/>
      <c r="AX384" s="746">
        <v>1.28</v>
      </c>
      <c r="BA384" s="535">
        <f t="shared" si="380"/>
        <v>1.2837085003518323</v>
      </c>
      <c r="BB384" s="559">
        <f t="shared" si="381"/>
        <v>1.5579861000000002</v>
      </c>
      <c r="BC384" s="536">
        <v>1557986.1</v>
      </c>
    </row>
    <row r="385" spans="1:55" ht="17.25" customHeight="1">
      <c r="A385" s="172"/>
      <c r="B385" s="770"/>
      <c r="C385" s="790"/>
      <c r="D385" s="791"/>
      <c r="E385" s="120"/>
      <c r="F385" s="122"/>
      <c r="G385" s="120"/>
      <c r="H385" s="122"/>
      <c r="I385" s="120"/>
      <c r="J385" s="121"/>
      <c r="K385" s="120"/>
      <c r="L385" s="122"/>
      <c r="M385" s="120"/>
      <c r="N385" s="122"/>
      <c r="O385" s="120"/>
      <c r="P385" s="121"/>
      <c r="Q385" s="120"/>
      <c r="R385" s="122"/>
      <c r="S385" s="120"/>
      <c r="T385" s="122"/>
      <c r="U385" s="120"/>
      <c r="V385" s="121"/>
      <c r="W385" s="120"/>
      <c r="X385" s="122"/>
      <c r="Y385" s="120"/>
      <c r="Z385" s="122"/>
      <c r="AA385" s="120"/>
      <c r="AB385" s="121"/>
      <c r="AC385" s="120"/>
      <c r="AD385" s="122"/>
      <c r="AE385" s="120"/>
      <c r="AF385" s="122"/>
      <c r="AG385" s="120"/>
      <c r="AH385" s="121"/>
      <c r="AI385" s="120"/>
      <c r="AJ385" s="122"/>
      <c r="AK385" s="120"/>
      <c r="AL385" s="122"/>
      <c r="AM385" s="120"/>
      <c r="AN385" s="121"/>
      <c r="AO385" s="120"/>
      <c r="AP385" s="122"/>
      <c r="AQ385" s="396">
        <f t="shared" si="382"/>
        <v>0</v>
      </c>
      <c r="AR385" s="395">
        <f t="shared" si="383"/>
        <v>0</v>
      </c>
      <c r="AS385" s="393">
        <f t="shared" si="384"/>
        <v>0</v>
      </c>
      <c r="AT385" s="395">
        <f t="shared" si="385"/>
        <v>0</v>
      </c>
      <c r="AU385" s="393">
        <f t="shared" si="386"/>
        <v>0</v>
      </c>
      <c r="AV385" s="394">
        <f t="shared" si="387"/>
        <v>0</v>
      </c>
      <c r="AW385" s="747"/>
      <c r="AX385" s="746"/>
      <c r="BB385" s="559">
        <f t="shared" si="381"/>
        <v>0</v>
      </c>
      <c r="BC385" s="536"/>
    </row>
    <row r="386" spans="1:55" ht="17.25" customHeight="1">
      <c r="A386" s="172"/>
      <c r="B386" s="832" t="s">
        <v>181</v>
      </c>
      <c r="C386" s="811" t="s">
        <v>334</v>
      </c>
      <c r="D386" s="812"/>
      <c r="E386" s="117"/>
      <c r="F386" s="119"/>
      <c r="G386" s="117"/>
      <c r="H386" s="119"/>
      <c r="I386" s="117"/>
      <c r="J386" s="118"/>
      <c r="K386" s="117"/>
      <c r="L386" s="119"/>
      <c r="M386" s="117"/>
      <c r="N386" s="119"/>
      <c r="O386" s="117"/>
      <c r="P386" s="118"/>
      <c r="Q386" s="117"/>
      <c r="R386" s="119"/>
      <c r="S386" s="117"/>
      <c r="T386" s="119"/>
      <c r="U386" s="117"/>
      <c r="V386" s="118"/>
      <c r="W386" s="117"/>
      <c r="X386" s="119"/>
      <c r="Y386" s="117"/>
      <c r="Z386" s="119"/>
      <c r="AA386" s="117"/>
      <c r="AB386" s="118"/>
      <c r="AC386" s="117"/>
      <c r="AD386" s="119"/>
      <c r="AE386" s="117"/>
      <c r="AF386" s="119"/>
      <c r="AG386" s="117"/>
      <c r="AH386" s="118"/>
      <c r="AI386" s="117"/>
      <c r="AJ386" s="119"/>
      <c r="AK386" s="117"/>
      <c r="AL386" s="119"/>
      <c r="AM386" s="117"/>
      <c r="AN386" s="118"/>
      <c r="AO386" s="117"/>
      <c r="AP386" s="119"/>
      <c r="AQ386" s="403">
        <f t="shared" si="382"/>
        <v>0</v>
      </c>
      <c r="AR386" s="404">
        <f t="shared" si="383"/>
        <v>0</v>
      </c>
      <c r="AS386" s="405">
        <f t="shared" si="384"/>
        <v>0</v>
      </c>
      <c r="AT386" s="404">
        <f t="shared" si="385"/>
        <v>0</v>
      </c>
      <c r="AU386" s="405">
        <f t="shared" si="386"/>
        <v>0</v>
      </c>
      <c r="AV386" s="406">
        <f t="shared" si="387"/>
        <v>0</v>
      </c>
      <c r="AW386" s="747"/>
      <c r="AX386" s="746"/>
      <c r="BA386" s="535">
        <f t="shared" si="380"/>
        <v>0</v>
      </c>
      <c r="BB386" s="559">
        <f t="shared" si="381"/>
        <v>2.09132E-2</v>
      </c>
      <c r="BC386" s="536">
        <v>20913.2</v>
      </c>
    </row>
    <row r="387" spans="1:55" ht="17.25" customHeight="1">
      <c r="A387" s="172"/>
      <c r="B387" s="848"/>
      <c r="C387" s="813"/>
      <c r="D387" s="814"/>
      <c r="E387" s="120"/>
      <c r="F387" s="122"/>
      <c r="G387" s="120"/>
      <c r="H387" s="122"/>
      <c r="I387" s="120"/>
      <c r="J387" s="121"/>
      <c r="K387" s="120"/>
      <c r="L387" s="122"/>
      <c r="M387" s="120"/>
      <c r="N387" s="122"/>
      <c r="O387" s="120"/>
      <c r="P387" s="121"/>
      <c r="Q387" s="120"/>
      <c r="R387" s="122"/>
      <c r="S387" s="120"/>
      <c r="T387" s="122"/>
      <c r="U387" s="120"/>
      <c r="V387" s="121"/>
      <c r="W387" s="120"/>
      <c r="X387" s="122"/>
      <c r="Y387" s="120"/>
      <c r="Z387" s="122"/>
      <c r="AA387" s="120"/>
      <c r="AB387" s="121"/>
      <c r="AC387" s="120"/>
      <c r="AD387" s="122"/>
      <c r="AE387" s="120"/>
      <c r="AF387" s="122"/>
      <c r="AG387" s="120"/>
      <c r="AH387" s="121"/>
      <c r="AI387" s="120"/>
      <c r="AJ387" s="122"/>
      <c r="AK387" s="120"/>
      <c r="AL387" s="122"/>
      <c r="AM387" s="120"/>
      <c r="AN387" s="121"/>
      <c r="AO387" s="120"/>
      <c r="AP387" s="122"/>
      <c r="AQ387" s="396">
        <f t="shared" si="382"/>
        <v>0</v>
      </c>
      <c r="AR387" s="395">
        <f t="shared" si="383"/>
        <v>0</v>
      </c>
      <c r="AS387" s="393">
        <f t="shared" si="384"/>
        <v>0</v>
      </c>
      <c r="AT387" s="395">
        <f t="shared" si="385"/>
        <v>0</v>
      </c>
      <c r="AU387" s="393">
        <f t="shared" si="386"/>
        <v>0</v>
      </c>
      <c r="AV387" s="394">
        <f t="shared" si="387"/>
        <v>0</v>
      </c>
      <c r="AW387" s="747"/>
      <c r="AX387" s="746"/>
      <c r="BB387" s="559">
        <f t="shared" si="381"/>
        <v>0</v>
      </c>
      <c r="BC387" s="536"/>
    </row>
    <row r="388" spans="1:55" ht="17.25" customHeight="1">
      <c r="A388" s="172"/>
      <c r="B388" s="769" t="s">
        <v>181</v>
      </c>
      <c r="C388" s="759" t="s">
        <v>343</v>
      </c>
      <c r="D388" s="760"/>
      <c r="E388" s="117"/>
      <c r="F388" s="119"/>
      <c r="G388" s="117"/>
      <c r="H388" s="119"/>
      <c r="I388" s="117"/>
      <c r="J388" s="118"/>
      <c r="K388" s="117"/>
      <c r="L388" s="119"/>
      <c r="M388" s="117"/>
      <c r="N388" s="119"/>
      <c r="O388" s="117"/>
      <c r="P388" s="118"/>
      <c r="Q388" s="117"/>
      <c r="R388" s="119"/>
      <c r="S388" s="117"/>
      <c r="T388" s="119"/>
      <c r="U388" s="117"/>
      <c r="V388" s="118"/>
      <c r="W388" s="117"/>
      <c r="X388" s="119"/>
      <c r="Y388" s="117"/>
      <c r="Z388" s="119"/>
      <c r="AA388" s="117"/>
      <c r="AB388" s="118"/>
      <c r="AC388" s="117"/>
      <c r="AD388" s="119"/>
      <c r="AE388" s="117"/>
      <c r="AF388" s="119"/>
      <c r="AG388" s="117"/>
      <c r="AH388" s="118"/>
      <c r="AI388" s="117"/>
      <c r="AJ388" s="119"/>
      <c r="AK388" s="117"/>
      <c r="AL388" s="119"/>
      <c r="AM388" s="117"/>
      <c r="AN388" s="118"/>
      <c r="AO388" s="117"/>
      <c r="AP388" s="119"/>
      <c r="AQ388" s="403">
        <f t="shared" si="382"/>
        <v>0</v>
      </c>
      <c r="AR388" s="404">
        <f t="shared" si="383"/>
        <v>0</v>
      </c>
      <c r="AS388" s="405">
        <f t="shared" si="384"/>
        <v>0</v>
      </c>
      <c r="AT388" s="404">
        <f t="shared" si="385"/>
        <v>0</v>
      </c>
      <c r="AU388" s="405">
        <f t="shared" si="386"/>
        <v>0</v>
      </c>
      <c r="AV388" s="406">
        <f t="shared" si="387"/>
        <v>0</v>
      </c>
      <c r="AW388" s="747"/>
      <c r="AX388" s="746"/>
      <c r="BA388" s="535">
        <f t="shared" si="380"/>
        <v>0</v>
      </c>
      <c r="BB388" s="559">
        <f t="shared" si="381"/>
        <v>4.9692E-3</v>
      </c>
      <c r="BC388" s="536">
        <v>4969.2</v>
      </c>
    </row>
    <row r="389" spans="1:55" ht="17.25" customHeight="1">
      <c r="A389" s="172"/>
      <c r="B389" s="770"/>
      <c r="C389" s="790"/>
      <c r="D389" s="791"/>
      <c r="E389" s="120"/>
      <c r="F389" s="122"/>
      <c r="G389" s="120"/>
      <c r="H389" s="122"/>
      <c r="I389" s="120"/>
      <c r="J389" s="121"/>
      <c r="K389" s="120"/>
      <c r="L389" s="122"/>
      <c r="M389" s="120"/>
      <c r="N389" s="122"/>
      <c r="O389" s="120"/>
      <c r="P389" s="121"/>
      <c r="Q389" s="120"/>
      <c r="R389" s="122"/>
      <c r="S389" s="120"/>
      <c r="T389" s="122"/>
      <c r="U389" s="120"/>
      <c r="V389" s="121"/>
      <c r="W389" s="120"/>
      <c r="X389" s="122"/>
      <c r="Y389" s="120"/>
      <c r="Z389" s="122"/>
      <c r="AA389" s="120"/>
      <c r="AB389" s="121"/>
      <c r="AC389" s="120"/>
      <c r="AD389" s="122"/>
      <c r="AE389" s="120"/>
      <c r="AF389" s="122"/>
      <c r="AG389" s="120"/>
      <c r="AH389" s="121"/>
      <c r="AI389" s="120"/>
      <c r="AJ389" s="122"/>
      <c r="AK389" s="120"/>
      <c r="AL389" s="122"/>
      <c r="AM389" s="120"/>
      <c r="AN389" s="121"/>
      <c r="AO389" s="120"/>
      <c r="AP389" s="122"/>
      <c r="AQ389" s="396">
        <f t="shared" si="382"/>
        <v>0</v>
      </c>
      <c r="AR389" s="395">
        <f t="shared" si="383"/>
        <v>0</v>
      </c>
      <c r="AS389" s="393">
        <f t="shared" si="384"/>
        <v>0</v>
      </c>
      <c r="AT389" s="395">
        <f t="shared" si="385"/>
        <v>0</v>
      </c>
      <c r="AU389" s="393">
        <f t="shared" si="386"/>
        <v>0</v>
      </c>
      <c r="AV389" s="394">
        <f t="shared" si="387"/>
        <v>0</v>
      </c>
      <c r="AW389" s="747"/>
      <c r="AX389" s="746"/>
      <c r="BB389" s="559">
        <f t="shared" si="381"/>
        <v>0</v>
      </c>
      <c r="BC389" s="536"/>
    </row>
    <row r="390" spans="1:55" ht="17.25" customHeight="1">
      <c r="A390" s="172"/>
      <c r="B390" s="769" t="s">
        <v>183</v>
      </c>
      <c r="C390" s="759" t="s">
        <v>37</v>
      </c>
      <c r="D390" s="760"/>
      <c r="E390" s="117"/>
      <c r="F390" s="119"/>
      <c r="G390" s="117"/>
      <c r="H390" s="119"/>
      <c r="I390" s="117"/>
      <c r="J390" s="118"/>
      <c r="K390" s="117"/>
      <c r="L390" s="119"/>
      <c r="M390" s="117"/>
      <c r="N390" s="119"/>
      <c r="O390" s="117"/>
      <c r="P390" s="118"/>
      <c r="Q390" s="117"/>
      <c r="R390" s="119"/>
      <c r="S390" s="117"/>
      <c r="T390" s="119"/>
      <c r="U390" s="117"/>
      <c r="V390" s="118"/>
      <c r="W390" s="117"/>
      <c r="X390" s="119"/>
      <c r="Y390" s="117"/>
      <c r="Z390" s="119"/>
      <c r="AA390" s="117"/>
      <c r="AB390" s="118"/>
      <c r="AC390" s="117"/>
      <c r="AD390" s="119"/>
      <c r="AE390" s="117"/>
      <c r="AF390" s="119"/>
      <c r="AG390" s="117"/>
      <c r="AH390" s="118"/>
      <c r="AI390" s="117"/>
      <c r="AJ390" s="119"/>
      <c r="AK390" s="117"/>
      <c r="AL390" s="119"/>
      <c r="AM390" s="117"/>
      <c r="AN390" s="118"/>
      <c r="AO390" s="117"/>
      <c r="AP390" s="119"/>
      <c r="AQ390" s="403">
        <f t="shared" si="382"/>
        <v>0</v>
      </c>
      <c r="AR390" s="404">
        <f t="shared" si="383"/>
        <v>0</v>
      </c>
      <c r="AS390" s="405">
        <f t="shared" si="384"/>
        <v>0</v>
      </c>
      <c r="AT390" s="404">
        <f t="shared" si="385"/>
        <v>0</v>
      </c>
      <c r="AU390" s="405">
        <f t="shared" si="386"/>
        <v>0</v>
      </c>
      <c r="AV390" s="406">
        <f t="shared" si="387"/>
        <v>0</v>
      </c>
      <c r="AW390" s="747"/>
      <c r="AX390" s="746"/>
      <c r="BA390" s="535">
        <f t="shared" si="380"/>
        <v>0</v>
      </c>
      <c r="BB390" s="559">
        <f t="shared" si="381"/>
        <v>0.67983680000000002</v>
      </c>
      <c r="BC390" s="536">
        <v>679836.8</v>
      </c>
    </row>
    <row r="391" spans="1:55" ht="17.25" customHeight="1">
      <c r="A391" s="172"/>
      <c r="B391" s="770"/>
      <c r="C391" s="790"/>
      <c r="D391" s="791"/>
      <c r="E391" s="120"/>
      <c r="F391" s="122"/>
      <c r="G391" s="120"/>
      <c r="H391" s="122"/>
      <c r="I391" s="120"/>
      <c r="J391" s="121"/>
      <c r="K391" s="120"/>
      <c r="L391" s="122"/>
      <c r="M391" s="120"/>
      <c r="N391" s="122"/>
      <c r="O391" s="120"/>
      <c r="P391" s="121"/>
      <c r="Q391" s="120"/>
      <c r="R391" s="122"/>
      <c r="S391" s="120"/>
      <c r="T391" s="122"/>
      <c r="U391" s="120"/>
      <c r="V391" s="121"/>
      <c r="W391" s="120"/>
      <c r="X391" s="122"/>
      <c r="Y391" s="120"/>
      <c r="Z391" s="122"/>
      <c r="AA391" s="120"/>
      <c r="AB391" s="121"/>
      <c r="AC391" s="120"/>
      <c r="AD391" s="122"/>
      <c r="AE391" s="120"/>
      <c r="AF391" s="122"/>
      <c r="AG391" s="120"/>
      <c r="AH391" s="121"/>
      <c r="AI391" s="120"/>
      <c r="AJ391" s="122"/>
      <c r="AK391" s="120"/>
      <c r="AL391" s="122"/>
      <c r="AM391" s="120"/>
      <c r="AN391" s="121"/>
      <c r="AO391" s="120"/>
      <c r="AP391" s="122"/>
      <c r="AQ391" s="396">
        <f t="shared" si="382"/>
        <v>0</v>
      </c>
      <c r="AR391" s="395">
        <f t="shared" si="383"/>
        <v>0</v>
      </c>
      <c r="AS391" s="393">
        <f t="shared" si="384"/>
        <v>0</v>
      </c>
      <c r="AT391" s="395">
        <f t="shared" si="385"/>
        <v>0</v>
      </c>
      <c r="AU391" s="393">
        <f t="shared" si="386"/>
        <v>0</v>
      </c>
      <c r="AV391" s="394">
        <f t="shared" si="387"/>
        <v>0</v>
      </c>
      <c r="AW391" s="747"/>
      <c r="AX391" s="746"/>
      <c r="BB391" s="559">
        <f t="shared" si="381"/>
        <v>0</v>
      </c>
      <c r="BC391" s="536"/>
    </row>
    <row r="392" spans="1:55" ht="17.25" customHeight="1">
      <c r="A392" s="172"/>
      <c r="B392" s="769" t="s">
        <v>181</v>
      </c>
      <c r="C392" s="759" t="s">
        <v>38</v>
      </c>
      <c r="D392" s="760"/>
      <c r="E392" s="117"/>
      <c r="F392" s="119"/>
      <c r="G392" s="117"/>
      <c r="H392" s="119"/>
      <c r="I392" s="117"/>
      <c r="J392" s="118"/>
      <c r="K392" s="117"/>
      <c r="L392" s="119"/>
      <c r="M392" s="117"/>
      <c r="N392" s="119"/>
      <c r="O392" s="117"/>
      <c r="P392" s="118"/>
      <c r="Q392" s="117"/>
      <c r="R392" s="119"/>
      <c r="S392" s="117"/>
      <c r="T392" s="119"/>
      <c r="U392" s="117"/>
      <c r="V392" s="118"/>
      <c r="W392" s="117"/>
      <c r="X392" s="119"/>
      <c r="Y392" s="117"/>
      <c r="Z392" s="119"/>
      <c r="AA392" s="117"/>
      <c r="AB392" s="118"/>
      <c r="AC392" s="117"/>
      <c r="AD392" s="119"/>
      <c r="AE392" s="117"/>
      <c r="AF392" s="119"/>
      <c r="AG392" s="117"/>
      <c r="AH392" s="118"/>
      <c r="AI392" s="117"/>
      <c r="AJ392" s="119"/>
      <c r="AK392" s="117"/>
      <c r="AL392" s="119"/>
      <c r="AM392" s="117"/>
      <c r="AN392" s="118"/>
      <c r="AO392" s="117"/>
      <c r="AP392" s="119"/>
      <c r="AQ392" s="403">
        <f t="shared" si="382"/>
        <v>0</v>
      </c>
      <c r="AR392" s="404">
        <f t="shared" si="383"/>
        <v>0</v>
      </c>
      <c r="AS392" s="405">
        <f t="shared" si="384"/>
        <v>0</v>
      </c>
      <c r="AT392" s="404">
        <f t="shared" si="385"/>
        <v>0</v>
      </c>
      <c r="AU392" s="405">
        <f t="shared" si="386"/>
        <v>0</v>
      </c>
      <c r="AV392" s="406">
        <f t="shared" si="387"/>
        <v>0</v>
      </c>
      <c r="AW392" s="747"/>
      <c r="AX392" s="746"/>
      <c r="BA392" s="535">
        <f t="shared" si="380"/>
        <v>0</v>
      </c>
      <c r="BB392" s="559">
        <f t="shared" si="381"/>
        <v>9.2405600000000004E-2</v>
      </c>
      <c r="BC392" s="536">
        <v>92405.6</v>
      </c>
    </row>
    <row r="393" spans="1:55" ht="17.25" customHeight="1">
      <c r="A393" s="172"/>
      <c r="B393" s="770"/>
      <c r="C393" s="790"/>
      <c r="D393" s="791"/>
      <c r="E393" s="120"/>
      <c r="F393" s="122"/>
      <c r="G393" s="120"/>
      <c r="H393" s="122"/>
      <c r="I393" s="120"/>
      <c r="J393" s="121"/>
      <c r="K393" s="120"/>
      <c r="L393" s="122"/>
      <c r="M393" s="120"/>
      <c r="N393" s="122"/>
      <c r="O393" s="120"/>
      <c r="P393" s="121"/>
      <c r="Q393" s="120"/>
      <c r="R393" s="122"/>
      <c r="S393" s="120"/>
      <c r="T393" s="122"/>
      <c r="U393" s="120"/>
      <c r="V393" s="121"/>
      <c r="W393" s="120"/>
      <c r="X393" s="122"/>
      <c r="Y393" s="120"/>
      <c r="Z393" s="122"/>
      <c r="AA393" s="120"/>
      <c r="AB393" s="121"/>
      <c r="AC393" s="120"/>
      <c r="AD393" s="122"/>
      <c r="AE393" s="120"/>
      <c r="AF393" s="122"/>
      <c r="AG393" s="120"/>
      <c r="AH393" s="121"/>
      <c r="AI393" s="120"/>
      <c r="AJ393" s="122"/>
      <c r="AK393" s="120"/>
      <c r="AL393" s="122"/>
      <c r="AM393" s="120"/>
      <c r="AN393" s="121"/>
      <c r="AO393" s="120"/>
      <c r="AP393" s="122"/>
      <c r="AQ393" s="396">
        <f t="shared" si="382"/>
        <v>0</v>
      </c>
      <c r="AR393" s="395">
        <f t="shared" si="383"/>
        <v>0</v>
      </c>
      <c r="AS393" s="393">
        <f t="shared" si="384"/>
        <v>0</v>
      </c>
      <c r="AT393" s="395">
        <f t="shared" si="385"/>
        <v>0</v>
      </c>
      <c r="AU393" s="393">
        <f t="shared" si="386"/>
        <v>0</v>
      </c>
      <c r="AV393" s="394">
        <f t="shared" si="387"/>
        <v>0</v>
      </c>
      <c r="AW393" s="747"/>
      <c r="AX393" s="746"/>
      <c r="BB393" s="559">
        <f t="shared" si="381"/>
        <v>0</v>
      </c>
      <c r="BC393" s="536"/>
    </row>
    <row r="394" spans="1:55" ht="17.25" customHeight="1">
      <c r="A394" s="172"/>
      <c r="B394" s="769" t="s">
        <v>181</v>
      </c>
      <c r="C394" s="759" t="s">
        <v>39</v>
      </c>
      <c r="D394" s="760"/>
      <c r="E394" s="117"/>
      <c r="F394" s="119"/>
      <c r="G394" s="117"/>
      <c r="H394" s="119"/>
      <c r="I394" s="117"/>
      <c r="J394" s="118"/>
      <c r="K394" s="117"/>
      <c r="L394" s="119"/>
      <c r="M394" s="117"/>
      <c r="N394" s="119"/>
      <c r="O394" s="117"/>
      <c r="P394" s="118"/>
      <c r="Q394" s="117"/>
      <c r="R394" s="119"/>
      <c r="S394" s="117"/>
      <c r="T394" s="119"/>
      <c r="U394" s="117"/>
      <c r="V394" s="118"/>
      <c r="W394" s="117">
        <v>1</v>
      </c>
      <c r="X394" s="119"/>
      <c r="Y394" s="117"/>
      <c r="Z394" s="119"/>
      <c r="AA394" s="117"/>
      <c r="AB394" s="118"/>
      <c r="AC394" s="117"/>
      <c r="AD394" s="119"/>
      <c r="AE394" s="117"/>
      <c r="AF394" s="119"/>
      <c r="AG394" s="117"/>
      <c r="AH394" s="118"/>
      <c r="AI394" s="117"/>
      <c r="AJ394" s="119"/>
      <c r="AK394" s="117"/>
      <c r="AL394" s="119"/>
      <c r="AM394" s="117"/>
      <c r="AN394" s="118"/>
      <c r="AO394" s="117"/>
      <c r="AP394" s="119"/>
      <c r="AQ394" s="403">
        <f t="shared" si="382"/>
        <v>1</v>
      </c>
      <c r="AR394" s="404">
        <f t="shared" si="383"/>
        <v>0</v>
      </c>
      <c r="AS394" s="405">
        <f t="shared" si="384"/>
        <v>0</v>
      </c>
      <c r="AT394" s="404">
        <f t="shared" si="385"/>
        <v>0</v>
      </c>
      <c r="AU394" s="405">
        <f t="shared" si="386"/>
        <v>0</v>
      </c>
      <c r="AV394" s="406">
        <f t="shared" si="387"/>
        <v>0</v>
      </c>
      <c r="AW394" s="747"/>
      <c r="AX394" s="746">
        <v>1.19</v>
      </c>
      <c r="BA394" s="535">
        <f t="shared" si="380"/>
        <v>1.1902986375960822</v>
      </c>
      <c r="BB394" s="559">
        <f t="shared" si="381"/>
        <v>0.84012530000000007</v>
      </c>
      <c r="BC394" s="536">
        <v>840125.3</v>
      </c>
    </row>
    <row r="395" spans="1:55" ht="17.25" customHeight="1">
      <c r="A395" s="172"/>
      <c r="B395" s="770"/>
      <c r="C395" s="790"/>
      <c r="D395" s="791"/>
      <c r="E395" s="120"/>
      <c r="F395" s="122"/>
      <c r="G395" s="120"/>
      <c r="H395" s="122"/>
      <c r="I395" s="120"/>
      <c r="J395" s="121"/>
      <c r="K395" s="120"/>
      <c r="L395" s="122"/>
      <c r="M395" s="120"/>
      <c r="N395" s="122"/>
      <c r="O395" s="120"/>
      <c r="P395" s="121"/>
      <c r="Q395" s="120"/>
      <c r="R395" s="122"/>
      <c r="S395" s="120"/>
      <c r="T395" s="122"/>
      <c r="U395" s="120"/>
      <c r="V395" s="121"/>
      <c r="W395" s="120"/>
      <c r="X395" s="122"/>
      <c r="Y395" s="120"/>
      <c r="Z395" s="122"/>
      <c r="AA395" s="120"/>
      <c r="AB395" s="121"/>
      <c r="AC395" s="120"/>
      <c r="AD395" s="122"/>
      <c r="AE395" s="120"/>
      <c r="AF395" s="122"/>
      <c r="AG395" s="120"/>
      <c r="AH395" s="121"/>
      <c r="AI395" s="120"/>
      <c r="AJ395" s="122"/>
      <c r="AK395" s="120"/>
      <c r="AL395" s="122"/>
      <c r="AM395" s="120"/>
      <c r="AN395" s="121"/>
      <c r="AO395" s="120"/>
      <c r="AP395" s="122"/>
      <c r="AQ395" s="396">
        <f t="shared" si="382"/>
        <v>0</v>
      </c>
      <c r="AR395" s="395">
        <f t="shared" si="383"/>
        <v>0</v>
      </c>
      <c r="AS395" s="393">
        <f t="shared" si="384"/>
        <v>0</v>
      </c>
      <c r="AT395" s="395">
        <f t="shared" si="385"/>
        <v>0</v>
      </c>
      <c r="AU395" s="393">
        <f t="shared" si="386"/>
        <v>0</v>
      </c>
      <c r="AV395" s="394">
        <f t="shared" si="387"/>
        <v>0</v>
      </c>
      <c r="AW395" s="747"/>
      <c r="AX395" s="746"/>
      <c r="BB395" s="559">
        <f t="shared" si="381"/>
        <v>0</v>
      </c>
      <c r="BC395" s="536"/>
    </row>
    <row r="396" spans="1:55" ht="17.25" customHeight="1">
      <c r="A396" s="172"/>
      <c r="B396" s="769" t="s">
        <v>302</v>
      </c>
      <c r="C396" s="759" t="s">
        <v>318</v>
      </c>
      <c r="D396" s="760"/>
      <c r="E396" s="117"/>
      <c r="F396" s="119"/>
      <c r="G396" s="117"/>
      <c r="H396" s="119"/>
      <c r="I396" s="117"/>
      <c r="J396" s="118"/>
      <c r="K396" s="117"/>
      <c r="L396" s="119"/>
      <c r="M396" s="117"/>
      <c r="N396" s="119"/>
      <c r="O396" s="117"/>
      <c r="P396" s="118"/>
      <c r="Q396" s="117"/>
      <c r="R396" s="119"/>
      <c r="S396" s="117"/>
      <c r="T396" s="119"/>
      <c r="U396" s="117"/>
      <c r="V396" s="118"/>
      <c r="W396" s="117">
        <v>1</v>
      </c>
      <c r="X396" s="119"/>
      <c r="Y396" s="117"/>
      <c r="Z396" s="119"/>
      <c r="AA396" s="117"/>
      <c r="AB396" s="118"/>
      <c r="AC396" s="117"/>
      <c r="AD396" s="119"/>
      <c r="AE396" s="117"/>
      <c r="AF396" s="119"/>
      <c r="AG396" s="117"/>
      <c r="AH396" s="118"/>
      <c r="AI396" s="117"/>
      <c r="AJ396" s="119"/>
      <c r="AK396" s="117"/>
      <c r="AL396" s="119"/>
      <c r="AM396" s="117"/>
      <c r="AN396" s="118"/>
      <c r="AO396" s="117"/>
      <c r="AP396" s="119"/>
      <c r="AQ396" s="403">
        <f t="shared" si="382"/>
        <v>1</v>
      </c>
      <c r="AR396" s="404">
        <f t="shared" si="383"/>
        <v>0</v>
      </c>
      <c r="AS396" s="405">
        <f t="shared" si="384"/>
        <v>0</v>
      </c>
      <c r="AT396" s="404">
        <f t="shared" si="385"/>
        <v>0</v>
      </c>
      <c r="AU396" s="405">
        <f t="shared" si="386"/>
        <v>0</v>
      </c>
      <c r="AV396" s="406">
        <f t="shared" si="387"/>
        <v>0</v>
      </c>
      <c r="AW396" s="747"/>
      <c r="AX396" s="746">
        <v>0.61</v>
      </c>
      <c r="BA396" s="535">
        <f t="shared" si="380"/>
        <v>0.61335036811755717</v>
      </c>
      <c r="BB396" s="559">
        <f t="shared" si="381"/>
        <v>1.6303894999999999</v>
      </c>
      <c r="BC396" s="536">
        <v>1630389.5</v>
      </c>
    </row>
    <row r="397" spans="1:55" ht="17.25" customHeight="1">
      <c r="A397" s="172"/>
      <c r="B397" s="770"/>
      <c r="C397" s="790" t="s">
        <v>41</v>
      </c>
      <c r="D397" s="791"/>
      <c r="E397" s="120"/>
      <c r="F397" s="122"/>
      <c r="G397" s="120"/>
      <c r="H397" s="122"/>
      <c r="I397" s="120"/>
      <c r="J397" s="121"/>
      <c r="K397" s="120"/>
      <c r="L397" s="122"/>
      <c r="M397" s="120"/>
      <c r="N397" s="122"/>
      <c r="O397" s="120"/>
      <c r="P397" s="121"/>
      <c r="Q397" s="120"/>
      <c r="R397" s="122"/>
      <c r="S397" s="120"/>
      <c r="T397" s="122"/>
      <c r="U397" s="120"/>
      <c r="V397" s="121"/>
      <c r="W397" s="120"/>
      <c r="X397" s="122"/>
      <c r="Y397" s="120"/>
      <c r="Z397" s="122"/>
      <c r="AA397" s="120"/>
      <c r="AB397" s="121"/>
      <c r="AC397" s="120"/>
      <c r="AD397" s="122"/>
      <c r="AE397" s="120"/>
      <c r="AF397" s="122"/>
      <c r="AG397" s="120"/>
      <c r="AH397" s="121"/>
      <c r="AI397" s="120"/>
      <c r="AJ397" s="122"/>
      <c r="AK397" s="120"/>
      <c r="AL397" s="122"/>
      <c r="AM397" s="120"/>
      <c r="AN397" s="121"/>
      <c r="AO397" s="120"/>
      <c r="AP397" s="122"/>
      <c r="AQ397" s="396">
        <f t="shared" si="382"/>
        <v>0</v>
      </c>
      <c r="AR397" s="395">
        <f t="shared" si="383"/>
        <v>0</v>
      </c>
      <c r="AS397" s="393">
        <f t="shared" si="384"/>
        <v>0</v>
      </c>
      <c r="AT397" s="395">
        <f t="shared" si="385"/>
        <v>0</v>
      </c>
      <c r="AU397" s="393">
        <f t="shared" si="386"/>
        <v>0</v>
      </c>
      <c r="AV397" s="394">
        <f t="shared" si="387"/>
        <v>0</v>
      </c>
      <c r="AW397" s="747"/>
      <c r="AX397" s="746"/>
      <c r="BB397" s="559"/>
      <c r="BC397" s="536"/>
    </row>
    <row r="398" spans="1:55" ht="17.25" customHeight="1">
      <c r="A398" s="172"/>
      <c r="B398" s="794" t="s">
        <v>303</v>
      </c>
      <c r="C398" s="759" t="s">
        <v>40</v>
      </c>
      <c r="D398" s="760"/>
      <c r="E398" s="117"/>
      <c r="F398" s="119"/>
      <c r="G398" s="117"/>
      <c r="H398" s="119"/>
      <c r="I398" s="117"/>
      <c r="J398" s="118"/>
      <c r="K398" s="117"/>
      <c r="L398" s="119"/>
      <c r="M398" s="117"/>
      <c r="N398" s="119"/>
      <c r="O398" s="117"/>
      <c r="P398" s="118"/>
      <c r="Q398" s="117"/>
      <c r="R398" s="119"/>
      <c r="S398" s="117"/>
      <c r="T398" s="119"/>
      <c r="U398" s="117"/>
      <c r="V398" s="118"/>
      <c r="W398" s="117"/>
      <c r="X398" s="119">
        <v>2</v>
      </c>
      <c r="Y398" s="117"/>
      <c r="Z398" s="119"/>
      <c r="AA398" s="117"/>
      <c r="AB398" s="118"/>
      <c r="AC398" s="117"/>
      <c r="AD398" s="119">
        <v>3</v>
      </c>
      <c r="AE398" s="117"/>
      <c r="AF398" s="119">
        <v>1</v>
      </c>
      <c r="AG398" s="117"/>
      <c r="AH398" s="118">
        <v>1</v>
      </c>
      <c r="AI398" s="117"/>
      <c r="AJ398" s="119"/>
      <c r="AK398" s="117"/>
      <c r="AL398" s="119"/>
      <c r="AM398" s="117"/>
      <c r="AN398" s="118"/>
      <c r="AO398" s="117"/>
      <c r="AP398" s="119"/>
      <c r="AQ398" s="403">
        <f t="shared" si="382"/>
        <v>0</v>
      </c>
      <c r="AR398" s="404">
        <f t="shared" si="383"/>
        <v>5</v>
      </c>
      <c r="AS398" s="405">
        <f t="shared" si="384"/>
        <v>0</v>
      </c>
      <c r="AT398" s="404">
        <f t="shared" si="385"/>
        <v>1</v>
      </c>
      <c r="AU398" s="405">
        <f t="shared" si="386"/>
        <v>0</v>
      </c>
      <c r="AV398" s="406">
        <f t="shared" si="387"/>
        <v>1</v>
      </c>
      <c r="AW398" s="747"/>
      <c r="AX398" s="746">
        <v>2.73</v>
      </c>
      <c r="BB398" s="559"/>
      <c r="BC398" s="536"/>
    </row>
    <row r="399" spans="1:55" ht="17.25" customHeight="1">
      <c r="A399" s="172"/>
      <c r="B399" s="770"/>
      <c r="C399" s="790" t="s">
        <v>41</v>
      </c>
      <c r="D399" s="791"/>
      <c r="E399" s="120"/>
      <c r="F399" s="122"/>
      <c r="G399" s="120"/>
      <c r="H399" s="122"/>
      <c r="I399" s="120"/>
      <c r="J399" s="121"/>
      <c r="K399" s="120"/>
      <c r="L399" s="122"/>
      <c r="M399" s="120"/>
      <c r="N399" s="122"/>
      <c r="O399" s="120"/>
      <c r="P399" s="121"/>
      <c r="Q399" s="120"/>
      <c r="R399" s="122"/>
      <c r="S399" s="120"/>
      <c r="T399" s="122"/>
      <c r="U399" s="120"/>
      <c r="V399" s="121"/>
      <c r="W399" s="120"/>
      <c r="X399" s="122"/>
      <c r="Y399" s="120"/>
      <c r="Z399" s="122"/>
      <c r="AA399" s="120"/>
      <c r="AB399" s="121"/>
      <c r="AC399" s="120"/>
      <c r="AD399" s="122"/>
      <c r="AE399" s="120"/>
      <c r="AF399" s="122"/>
      <c r="AG399" s="120"/>
      <c r="AH399" s="121"/>
      <c r="AI399" s="120"/>
      <c r="AJ399" s="122"/>
      <c r="AK399" s="120"/>
      <c r="AL399" s="122"/>
      <c r="AM399" s="120"/>
      <c r="AN399" s="121"/>
      <c r="AO399" s="120"/>
      <c r="AP399" s="122"/>
      <c r="AQ399" s="396">
        <f t="shared" si="382"/>
        <v>0</v>
      </c>
      <c r="AR399" s="395">
        <f t="shared" si="383"/>
        <v>0</v>
      </c>
      <c r="AS399" s="393">
        <f t="shared" si="384"/>
        <v>0</v>
      </c>
      <c r="AT399" s="395">
        <f t="shared" si="385"/>
        <v>0</v>
      </c>
      <c r="AU399" s="393">
        <f t="shared" si="386"/>
        <v>0</v>
      </c>
      <c r="AV399" s="394">
        <f t="shared" si="387"/>
        <v>0</v>
      </c>
      <c r="AW399" s="747"/>
      <c r="AX399" s="746"/>
      <c r="BA399" s="535">
        <f t="shared" ref="BA399" si="388">AR398/BB399</f>
        <v>2.7284578701548727</v>
      </c>
      <c r="BB399" s="559">
        <f t="shared" si="381"/>
        <v>1.8325370000000001</v>
      </c>
      <c r="BC399" s="536">
        <v>1832537</v>
      </c>
    </row>
    <row r="400" spans="1:55" ht="17.25" customHeight="1">
      <c r="A400" s="172"/>
      <c r="B400" s="769" t="s">
        <v>184</v>
      </c>
      <c r="C400" s="759" t="s">
        <v>42</v>
      </c>
      <c r="D400" s="760"/>
      <c r="E400" s="117"/>
      <c r="F400" s="119"/>
      <c r="G400" s="117"/>
      <c r="H400" s="119"/>
      <c r="I400" s="117"/>
      <c r="J400" s="118"/>
      <c r="K400" s="117"/>
      <c r="L400" s="119"/>
      <c r="M400" s="117"/>
      <c r="N400" s="119"/>
      <c r="O400" s="117"/>
      <c r="P400" s="118"/>
      <c r="Q400" s="117"/>
      <c r="R400" s="119"/>
      <c r="S400" s="117"/>
      <c r="T400" s="119"/>
      <c r="U400" s="117"/>
      <c r="V400" s="118"/>
      <c r="W400" s="117"/>
      <c r="X400" s="119"/>
      <c r="Y400" s="117"/>
      <c r="Z400" s="119"/>
      <c r="AA400" s="117"/>
      <c r="AB400" s="118"/>
      <c r="AC400" s="117"/>
      <c r="AD400" s="119">
        <v>3</v>
      </c>
      <c r="AE400" s="117"/>
      <c r="AF400" s="119">
        <v>1</v>
      </c>
      <c r="AG400" s="117"/>
      <c r="AH400" s="118">
        <v>1</v>
      </c>
      <c r="AI400" s="117"/>
      <c r="AJ400" s="119"/>
      <c r="AK400" s="117"/>
      <c r="AL400" s="119"/>
      <c r="AM400" s="117"/>
      <c r="AN400" s="118"/>
      <c r="AO400" s="117"/>
      <c r="AP400" s="119"/>
      <c r="AQ400" s="403">
        <f t="shared" si="382"/>
        <v>0</v>
      </c>
      <c r="AR400" s="404">
        <f t="shared" si="383"/>
        <v>3</v>
      </c>
      <c r="AS400" s="405">
        <f t="shared" si="384"/>
        <v>0</v>
      </c>
      <c r="AT400" s="404">
        <f t="shared" si="385"/>
        <v>1</v>
      </c>
      <c r="AU400" s="405">
        <f t="shared" si="386"/>
        <v>0</v>
      </c>
      <c r="AV400" s="406">
        <f t="shared" si="387"/>
        <v>1</v>
      </c>
      <c r="AW400" s="747"/>
      <c r="AX400" s="746">
        <v>1.95</v>
      </c>
      <c r="BB400" s="559"/>
      <c r="BC400" s="536"/>
    </row>
    <row r="401" spans="1:55" ht="17.25" customHeight="1">
      <c r="A401" s="172"/>
      <c r="B401" s="770"/>
      <c r="C401" s="790" t="s">
        <v>41</v>
      </c>
      <c r="D401" s="791"/>
      <c r="E401" s="108"/>
      <c r="F401" s="109"/>
      <c r="G401" s="108"/>
      <c r="H401" s="109"/>
      <c r="I401" s="108"/>
      <c r="J401" s="107"/>
      <c r="K401" s="108"/>
      <c r="L401" s="109"/>
      <c r="M401" s="108"/>
      <c r="N401" s="109"/>
      <c r="O401" s="108"/>
      <c r="P401" s="107"/>
      <c r="Q401" s="108"/>
      <c r="R401" s="109"/>
      <c r="S401" s="108"/>
      <c r="T401" s="109"/>
      <c r="U401" s="108"/>
      <c r="V401" s="107"/>
      <c r="W401" s="108"/>
      <c r="X401" s="109"/>
      <c r="Y401" s="108"/>
      <c r="Z401" s="109"/>
      <c r="AA401" s="108"/>
      <c r="AB401" s="107"/>
      <c r="AC401" s="108"/>
      <c r="AD401" s="109"/>
      <c r="AE401" s="229"/>
      <c r="AF401" s="109"/>
      <c r="AG401" s="108"/>
      <c r="AH401" s="107"/>
      <c r="AI401" s="108"/>
      <c r="AJ401" s="109"/>
      <c r="AK401" s="108"/>
      <c r="AL401" s="109"/>
      <c r="AM401" s="108"/>
      <c r="AN401" s="107"/>
      <c r="AO401" s="108"/>
      <c r="AP401" s="109"/>
      <c r="AQ401" s="396">
        <f t="shared" si="382"/>
        <v>0</v>
      </c>
      <c r="AR401" s="395">
        <f t="shared" si="383"/>
        <v>0</v>
      </c>
      <c r="AS401" s="393">
        <f t="shared" si="384"/>
        <v>0</v>
      </c>
      <c r="AT401" s="395">
        <f t="shared" si="385"/>
        <v>0</v>
      </c>
      <c r="AU401" s="393">
        <f t="shared" si="386"/>
        <v>0</v>
      </c>
      <c r="AV401" s="394">
        <f t="shared" si="387"/>
        <v>0</v>
      </c>
      <c r="AW401" s="747"/>
      <c r="AX401" s="746"/>
      <c r="BA401" s="535">
        <f t="shared" ref="BA401" si="389">AR400/BB401</f>
        <v>1.9485756593931314</v>
      </c>
      <c r="BB401" s="559">
        <f t="shared" si="381"/>
        <v>1.5395861000000002</v>
      </c>
      <c r="BC401" s="536">
        <v>1539586.1</v>
      </c>
    </row>
    <row r="402" spans="1:55" ht="17.25" customHeight="1">
      <c r="A402" s="172"/>
      <c r="B402" s="757" t="s">
        <v>184</v>
      </c>
      <c r="C402" s="806" t="s">
        <v>43</v>
      </c>
      <c r="D402" s="760"/>
      <c r="E402" s="117"/>
      <c r="F402" s="119"/>
      <c r="G402" s="117"/>
      <c r="H402" s="119"/>
      <c r="I402" s="117"/>
      <c r="J402" s="118"/>
      <c r="K402" s="117"/>
      <c r="L402" s="119">
        <v>1</v>
      </c>
      <c r="M402" s="117"/>
      <c r="N402" s="119"/>
      <c r="O402" s="117"/>
      <c r="P402" s="118"/>
      <c r="Q402" s="117"/>
      <c r="R402" s="119"/>
      <c r="S402" s="117"/>
      <c r="T402" s="119"/>
      <c r="U402" s="117"/>
      <c r="V402" s="118"/>
      <c r="W402" s="117"/>
      <c r="X402" s="119"/>
      <c r="Y402" s="117"/>
      <c r="Z402" s="119"/>
      <c r="AA402" s="117"/>
      <c r="AB402" s="118"/>
      <c r="AC402" s="117"/>
      <c r="AD402" s="119">
        <v>3</v>
      </c>
      <c r="AE402" s="230"/>
      <c r="AF402" s="231"/>
      <c r="AG402" s="117"/>
      <c r="AH402" s="118">
        <v>3</v>
      </c>
      <c r="AI402" s="117"/>
      <c r="AJ402" s="119">
        <v>1</v>
      </c>
      <c r="AK402" s="117"/>
      <c r="AL402" s="119"/>
      <c r="AM402" s="117"/>
      <c r="AN402" s="118">
        <v>1</v>
      </c>
      <c r="AO402" s="117"/>
      <c r="AP402" s="119"/>
      <c r="AQ402" s="403">
        <f t="shared" si="382"/>
        <v>0</v>
      </c>
      <c r="AR402" s="404">
        <f t="shared" si="383"/>
        <v>5</v>
      </c>
      <c r="AS402" s="405">
        <f t="shared" si="384"/>
        <v>0</v>
      </c>
      <c r="AT402" s="404">
        <f t="shared" si="385"/>
        <v>0</v>
      </c>
      <c r="AU402" s="405">
        <f t="shared" si="386"/>
        <v>0</v>
      </c>
      <c r="AV402" s="406">
        <f t="shared" si="387"/>
        <v>4</v>
      </c>
      <c r="AW402" s="754"/>
      <c r="AX402" s="746">
        <v>3.13</v>
      </c>
      <c r="BB402" s="559"/>
      <c r="BC402" s="536"/>
    </row>
    <row r="403" spans="1:55" ht="17.25" customHeight="1" thickBot="1">
      <c r="A403" s="172"/>
      <c r="B403" s="793"/>
      <c r="C403" s="807" t="s">
        <v>41</v>
      </c>
      <c r="D403" s="808"/>
      <c r="E403" s="232"/>
      <c r="F403" s="233"/>
      <c r="G403" s="232"/>
      <c r="H403" s="233"/>
      <c r="I403" s="234"/>
      <c r="J403" s="183"/>
      <c r="K403" s="234"/>
      <c r="L403" s="235"/>
      <c r="M403" s="234"/>
      <c r="N403" s="233"/>
      <c r="O403" s="234"/>
      <c r="P403" s="183"/>
      <c r="Q403" s="234"/>
      <c r="R403" s="233"/>
      <c r="S403" s="234"/>
      <c r="T403" s="235"/>
      <c r="U403" s="234"/>
      <c r="V403" s="183"/>
      <c r="W403" s="234"/>
      <c r="X403" s="235"/>
      <c r="Y403" s="234"/>
      <c r="Z403" s="236"/>
      <c r="AA403" s="234"/>
      <c r="AB403" s="183"/>
      <c r="AC403" s="180"/>
      <c r="AD403" s="181"/>
      <c r="AE403" s="237"/>
      <c r="AF403" s="236"/>
      <c r="AG403" s="234"/>
      <c r="AH403" s="183"/>
      <c r="AI403" s="180"/>
      <c r="AJ403" s="181"/>
      <c r="AK403" s="234"/>
      <c r="AL403" s="236"/>
      <c r="AM403" s="234"/>
      <c r="AN403" s="183"/>
      <c r="AO403" s="180"/>
      <c r="AP403" s="183"/>
      <c r="AQ403" s="396">
        <f t="shared" si="382"/>
        <v>0</v>
      </c>
      <c r="AR403" s="395">
        <f t="shared" si="383"/>
        <v>0</v>
      </c>
      <c r="AS403" s="393">
        <f t="shared" si="384"/>
        <v>0</v>
      </c>
      <c r="AT403" s="395">
        <f t="shared" si="385"/>
        <v>0</v>
      </c>
      <c r="AU403" s="393">
        <f t="shared" si="386"/>
        <v>0</v>
      </c>
      <c r="AV403" s="394">
        <f t="shared" si="387"/>
        <v>0</v>
      </c>
      <c r="AW403" s="755"/>
      <c r="AX403" s="756"/>
      <c r="BA403" s="535">
        <f t="shared" ref="BA403" si="390">AR402/BB403</f>
        <v>3.1269684266245603</v>
      </c>
      <c r="BB403" s="559">
        <f t="shared" si="381"/>
        <v>1.5989928</v>
      </c>
      <c r="BC403" s="536">
        <v>1598992.8</v>
      </c>
    </row>
    <row r="404" spans="1:55" ht="17.25" customHeight="1" thickTop="1">
      <c r="A404" s="238"/>
      <c r="B404" s="803" t="s">
        <v>176</v>
      </c>
      <c r="C404" s="804"/>
      <c r="D404" s="805"/>
      <c r="E404" s="312">
        <f>+E372+E370+E374+E376+E378+E380+E382+E384+E386+E388+E390+E392+E394+E396+E398+E400+E402</f>
        <v>0</v>
      </c>
      <c r="F404" s="261">
        <f>F370+F372+F374+F376+F378+F380+F382+F384+F386+F388+F390+F392+F394+F396+F398+F400+F402</f>
        <v>0</v>
      </c>
      <c r="G404" s="318">
        <f t="shared" ref="G404" si="391">+G372+G370+G374+G376+G378+G380+G382+G384+G386+G388+G390+G392+G394+G396+G398+G400+G402</f>
        <v>0</v>
      </c>
      <c r="H404" s="96">
        <f t="shared" ref="H404" si="392">H370+H372+H374+H376+H378+H380+H382+H384+H386+H388+H390+H392+H394+H396+H398+H400+H402</f>
        <v>0</v>
      </c>
      <c r="I404" s="251">
        <f>+I372+I370+I374+I376+I378+I380+I382+I384+I386+I388+I390+I392+I394+I396+I398+I400+I402</f>
        <v>0</v>
      </c>
      <c r="J404" s="261">
        <f t="shared" ref="J404:O405" si="393">J370+J372+J374+J376+J378+J380+J382+J384+J386+J388+J390+J392+J394+J396+J398+J400+J402</f>
        <v>0</v>
      </c>
      <c r="K404" s="312">
        <f t="shared" ref="K404" si="394">+K372+K370+K374+K376+K378+K380+K382+K384+K386+K388+K390+K392+K394+K396+K398+K400+K402</f>
        <v>0</v>
      </c>
      <c r="L404" s="261">
        <f t="shared" ref="L404" si="395">L370+L372+L374+L376+L378+L380+L382+L384+L386+L388+L390+L392+L394+L396+L398+L400+L402</f>
        <v>1</v>
      </c>
      <c r="M404" s="318">
        <f t="shared" ref="M404" si="396">+M372+M370+M374+M376+M378+M380+M382+M384+M386+M388+M390+M392+M394+M396+M398+M400+M402</f>
        <v>0</v>
      </c>
      <c r="N404" s="96">
        <f t="shared" ref="N404" si="397">N370+N372+N374+N376+N378+N380+N382+N384+N386+N388+N390+N392+N394+N396+N398+N400+N402</f>
        <v>0</v>
      </c>
      <c r="O404" s="251">
        <f t="shared" ref="O404" si="398">+O372+O370+O374+O376+O378+O380+O382+O384+O386+O388+O390+O392+O394+O396+O398+O400+O402</f>
        <v>0</v>
      </c>
      <c r="P404" s="261">
        <f t="shared" ref="P404:AU405" si="399">P370+P372+P374+P376+P378+P380+P382+P384+P386+P388+P390+P392+P394+P396+P398+P400+P402</f>
        <v>0</v>
      </c>
      <c r="Q404" s="312">
        <f t="shared" ref="Q404" si="400">+Q372+Q370+Q374+Q376+Q378+Q380+Q382+Q384+Q386+Q388+Q390+Q392+Q394+Q396+Q398+Q400+Q402</f>
        <v>0</v>
      </c>
      <c r="R404" s="261">
        <f t="shared" ref="R404" si="401">R370+R372+R374+R376+R378+R380+R382+R384+R386+R388+R390+R392+R394+R396+R398+R400+R402</f>
        <v>0</v>
      </c>
      <c r="S404" s="318">
        <f t="shared" ref="S404" si="402">+S372+S370+S374+S376+S378+S380+S382+S384+S386+S388+S390+S392+S394+S396+S398+S400+S402</f>
        <v>0</v>
      </c>
      <c r="T404" s="96">
        <f t="shared" ref="T404" si="403">T370+T372+T374+T376+T378+T380+T382+T384+T386+T388+T390+T392+T394+T396+T398+T400+T402</f>
        <v>0</v>
      </c>
      <c r="U404" s="251">
        <f t="shared" ref="U404" si="404">+U372+U370+U374+U376+U378+U380+U382+U384+U386+U388+U390+U392+U394+U396+U398+U400+U402</f>
        <v>0</v>
      </c>
      <c r="V404" s="261">
        <f t="shared" si="399"/>
        <v>0</v>
      </c>
      <c r="W404" s="312">
        <f t="shared" ref="W404" si="405">+W372+W370+W374+W376+W378+W380+W382+W384+W386+W388+W390+W392+W394+W396+W398+W400+W402</f>
        <v>10</v>
      </c>
      <c r="X404" s="261">
        <f t="shared" ref="X404" si="406">X370+X372+X374+X376+X378+X380+X382+X384+X386+X388+X390+X392+X394+X396+X398+X400+X402</f>
        <v>2</v>
      </c>
      <c r="Y404" s="318">
        <f t="shared" ref="Y404" si="407">+Y372+Y370+Y374+Y376+Y378+Y380+Y382+Y384+Y386+Y388+Y390+Y392+Y394+Y396+Y398+Y400+Y402</f>
        <v>1</v>
      </c>
      <c r="Z404" s="96">
        <f t="shared" ref="Z404" si="408">Z370+Z372+Z374+Z376+Z378+Z380+Z382+Z384+Z386+Z388+Z390+Z392+Z394+Z396+Z398+Z400+Z402</f>
        <v>0</v>
      </c>
      <c r="AA404" s="251">
        <f t="shared" ref="AA404" si="409">+AA372+AA370+AA374+AA376+AA378+AA380+AA382+AA384+AA386+AA388+AA390+AA392+AA394+AA396+AA398+AA400+AA402</f>
        <v>2</v>
      </c>
      <c r="AB404" s="261">
        <f t="shared" si="399"/>
        <v>0</v>
      </c>
      <c r="AC404" s="312">
        <f t="shared" ref="AC404" si="410">+AC372+AC370+AC374+AC376+AC378+AC380+AC382+AC384+AC386+AC388+AC390+AC392+AC394+AC396+AC398+AC400+AC402</f>
        <v>0</v>
      </c>
      <c r="AD404" s="261">
        <f t="shared" ref="AD404" si="411">AD370+AD372+AD374+AD376+AD378+AD380+AD382+AD384+AD386+AD388+AD390+AD392+AD394+AD396+AD398+AD400+AD402</f>
        <v>9</v>
      </c>
      <c r="AE404" s="318">
        <f t="shared" ref="AE404" si="412">+AE372+AE370+AE374+AE376+AE378+AE380+AE382+AE384+AE386+AE388+AE390+AE392+AE394+AE396+AE398+AE400+AE402</f>
        <v>0</v>
      </c>
      <c r="AF404" s="96">
        <f t="shared" ref="AF404" si="413">AF370+AF372+AF374+AF376+AF378+AF380+AF382+AF384+AF386+AF388+AF390+AF392+AF394+AF396+AF398+AF400+AF402</f>
        <v>2</v>
      </c>
      <c r="AG404" s="251">
        <f t="shared" ref="AG404" si="414">+AG372+AG370+AG374+AG376+AG378+AG380+AG382+AG384+AG386+AG388+AG390+AG392+AG394+AG396+AG398+AG400+AG402</f>
        <v>0</v>
      </c>
      <c r="AH404" s="261">
        <f t="shared" si="399"/>
        <v>5</v>
      </c>
      <c r="AI404" s="312">
        <f t="shared" ref="AI404" si="415">+AI372+AI370+AI374+AI376+AI378+AI380+AI382+AI384+AI386+AI388+AI390+AI392+AI394+AI396+AI398+AI400+AI402</f>
        <v>6</v>
      </c>
      <c r="AJ404" s="261">
        <f t="shared" ref="AJ404" si="416">AJ370+AJ372+AJ374+AJ376+AJ378+AJ380+AJ382+AJ384+AJ386+AJ388+AJ390+AJ392+AJ394+AJ396+AJ398+AJ400+AJ402</f>
        <v>1</v>
      </c>
      <c r="AK404" s="318">
        <f t="shared" ref="AK404" si="417">+AK372+AK370+AK374+AK376+AK378+AK380+AK382+AK384+AK386+AK388+AK390+AK392+AK394+AK396+AK398+AK400+AK402</f>
        <v>2</v>
      </c>
      <c r="AL404" s="96">
        <f t="shared" ref="AL404" si="418">AL370+AL372+AL374+AL376+AL378+AL380+AL382+AL384+AL386+AL388+AL390+AL392+AL394+AL396+AL398+AL400+AL402</f>
        <v>0</v>
      </c>
      <c r="AM404" s="251">
        <f t="shared" ref="AM404" si="419">+AM372+AM370+AM374+AM376+AM378+AM380+AM382+AM384+AM386+AM388+AM390+AM392+AM394+AM396+AM398+AM400+AM402</f>
        <v>4</v>
      </c>
      <c r="AN404" s="261">
        <f t="shared" si="399"/>
        <v>1</v>
      </c>
      <c r="AO404" s="312">
        <f t="shared" ref="AO404" si="420">+AO372+AO370+AO374+AO376+AO378+AO380+AO382+AO384+AO386+AO388+AO390+AO392+AO394+AO396+AO398+AO400+AO402</f>
        <v>0</v>
      </c>
      <c r="AP404" s="261">
        <f t="shared" ref="AP404" si="421">AP370+AP372+AP374+AP376+AP378+AP380+AP382+AP384+AP386+AP388+AP390+AP392+AP394+AP396+AP398+AP400+AP402</f>
        <v>0</v>
      </c>
      <c r="AQ404" s="312">
        <f t="shared" ref="AQ404" si="422">+AQ372+AQ370+AQ374+AQ376+AQ378+AQ380+AQ382+AQ384+AQ386+AQ388+AQ390+AQ392+AQ394+AQ396+AQ398+AQ400+AQ402</f>
        <v>16</v>
      </c>
      <c r="AR404" s="96">
        <f t="shared" ref="AR404" si="423">AR370+AR372+AR374+AR376+AR378+AR380+AR382+AR384+AR386+AR388+AR390+AR392+AR394+AR396+AR398+AR400+AR402</f>
        <v>13</v>
      </c>
      <c r="AS404" s="251">
        <f t="shared" ref="AS404" si="424">+AS372+AS370+AS374+AS376+AS378+AS380+AS382+AS384+AS386+AS388+AS390+AS392+AS394+AS396+AS398+AS400+AS402</f>
        <v>3</v>
      </c>
      <c r="AT404" s="96">
        <f t="shared" si="399"/>
        <v>2</v>
      </c>
      <c r="AU404" s="251">
        <f t="shared" ref="AU404" si="425">+AU372+AU370+AU374+AU376+AU378+AU380+AU382+AU384+AU386+AU388+AU390+AU392+AU394+AU396+AU398+AU400+AU402</f>
        <v>6</v>
      </c>
      <c r="AV404" s="261">
        <f t="shared" ref="AV404:AV405" si="426">AV370+AV372+AV374+AV376+AV378+AV380+AV382+AV384+AV386+AV388+AV390+AV392+AV394+AV396+AV398+AV400+AV402</f>
        <v>6</v>
      </c>
      <c r="AW404" s="763">
        <v>0.31406938179996191</v>
      </c>
      <c r="AX404" s="774">
        <v>2.62</v>
      </c>
      <c r="BA404" s="535">
        <f t="shared" ref="BA404" si="427">(AQ404-AR404)/BB404</f>
        <v>0.15511243208305217</v>
      </c>
      <c r="BB404" s="559">
        <f>BC404/10^6</f>
        <v>19.340809499999999</v>
      </c>
      <c r="BC404" s="536">
        <f>BC370+BC372+BC374+BC376+BC378+BC380+BC382+BC384+BC386+BC388+BC390+BC392+BC394+BC396+BC398+BC400+BC402</f>
        <v>19340809.5</v>
      </c>
    </row>
    <row r="405" spans="1:55" ht="17.25" customHeight="1" thickBot="1">
      <c r="A405" s="172"/>
      <c r="B405" s="795"/>
      <c r="C405" s="796"/>
      <c r="D405" s="797"/>
      <c r="E405" s="529">
        <f>E371+E373+E375+E377+E379+E381+E383+E385+E387+E389+E391+E393+E395+E397+E399+E401+E403</f>
        <v>0</v>
      </c>
      <c r="F405" s="530">
        <f>F371+F373+F375+F377+F379+F381+F383+F385+F387+F389+F391+F393+F395+F397+F399+F401+F403</f>
        <v>0</v>
      </c>
      <c r="G405" s="616">
        <f t="shared" ref="G405:I405" si="428">G371+G373+G375+G377+G379+G381+G383+G385+G387+G389+G391+G393+G395+G397+G399+G401+G403</f>
        <v>0</v>
      </c>
      <c r="H405" s="531">
        <f t="shared" si="428"/>
        <v>0</v>
      </c>
      <c r="I405" s="532">
        <f t="shared" si="428"/>
        <v>0</v>
      </c>
      <c r="J405" s="530">
        <f t="shared" si="393"/>
        <v>0</v>
      </c>
      <c r="K405" s="529">
        <f t="shared" si="393"/>
        <v>0</v>
      </c>
      <c r="L405" s="530">
        <f t="shared" si="393"/>
        <v>0</v>
      </c>
      <c r="M405" s="616">
        <f t="shared" si="393"/>
        <v>0</v>
      </c>
      <c r="N405" s="531">
        <f t="shared" si="393"/>
        <v>0</v>
      </c>
      <c r="O405" s="532">
        <f t="shared" si="393"/>
        <v>0</v>
      </c>
      <c r="P405" s="530">
        <f t="shared" si="399"/>
        <v>0</v>
      </c>
      <c r="Q405" s="529">
        <f t="shared" si="399"/>
        <v>0</v>
      </c>
      <c r="R405" s="530">
        <f t="shared" si="399"/>
        <v>0</v>
      </c>
      <c r="S405" s="616">
        <f t="shared" si="399"/>
        <v>0</v>
      </c>
      <c r="T405" s="531">
        <f t="shared" si="399"/>
        <v>0</v>
      </c>
      <c r="U405" s="532">
        <f t="shared" si="399"/>
        <v>0</v>
      </c>
      <c r="V405" s="530">
        <f t="shared" si="399"/>
        <v>0</v>
      </c>
      <c r="W405" s="529">
        <f t="shared" si="399"/>
        <v>0</v>
      </c>
      <c r="X405" s="530">
        <f t="shared" si="399"/>
        <v>0</v>
      </c>
      <c r="Y405" s="616">
        <f t="shared" si="399"/>
        <v>0</v>
      </c>
      <c r="Z405" s="531">
        <f t="shared" si="399"/>
        <v>0</v>
      </c>
      <c r="AA405" s="532">
        <f t="shared" si="399"/>
        <v>0</v>
      </c>
      <c r="AB405" s="530">
        <f t="shared" si="399"/>
        <v>0</v>
      </c>
      <c r="AC405" s="529">
        <f t="shared" si="399"/>
        <v>0</v>
      </c>
      <c r="AD405" s="530">
        <f t="shared" si="399"/>
        <v>0</v>
      </c>
      <c r="AE405" s="616">
        <f t="shared" si="399"/>
        <v>0</v>
      </c>
      <c r="AF405" s="531">
        <f t="shared" si="399"/>
        <v>0</v>
      </c>
      <c r="AG405" s="532">
        <f t="shared" si="399"/>
        <v>0</v>
      </c>
      <c r="AH405" s="530">
        <f t="shared" si="399"/>
        <v>0</v>
      </c>
      <c r="AI405" s="529">
        <f t="shared" si="399"/>
        <v>0</v>
      </c>
      <c r="AJ405" s="530">
        <f t="shared" si="399"/>
        <v>0</v>
      </c>
      <c r="AK405" s="616">
        <f t="shared" si="399"/>
        <v>0</v>
      </c>
      <c r="AL405" s="531">
        <f t="shared" si="399"/>
        <v>0</v>
      </c>
      <c r="AM405" s="532">
        <f t="shared" si="399"/>
        <v>0</v>
      </c>
      <c r="AN405" s="530">
        <f t="shared" si="399"/>
        <v>0</v>
      </c>
      <c r="AO405" s="529">
        <f t="shared" si="399"/>
        <v>0</v>
      </c>
      <c r="AP405" s="530">
        <f t="shared" si="399"/>
        <v>0</v>
      </c>
      <c r="AQ405" s="529">
        <f t="shared" si="399"/>
        <v>0</v>
      </c>
      <c r="AR405" s="531">
        <f t="shared" si="399"/>
        <v>0</v>
      </c>
      <c r="AS405" s="532">
        <f t="shared" si="399"/>
        <v>0</v>
      </c>
      <c r="AT405" s="531">
        <f t="shared" si="399"/>
        <v>0</v>
      </c>
      <c r="AU405" s="532">
        <f t="shared" si="399"/>
        <v>0</v>
      </c>
      <c r="AV405" s="530">
        <f t="shared" si="426"/>
        <v>0</v>
      </c>
      <c r="AW405" s="764"/>
      <c r="AX405" s="771"/>
      <c r="BA405" s="535">
        <f t="shared" ref="BA405" si="429">AR404/BB405</f>
        <v>2.6151070024337995</v>
      </c>
      <c r="BB405" s="559">
        <f>BC405/10^6</f>
        <v>4.9711159</v>
      </c>
      <c r="BC405" s="536">
        <f>BC371+BC373+BC375+BC377+BC379+BC381+BC383+BC385+BC387+BC389+BC391+BC393+BC395+BC397+BC399+BC401+BC403</f>
        <v>4971115.9000000004</v>
      </c>
    </row>
    <row r="406" spans="1:55" ht="17.25" customHeight="1">
      <c r="A406" s="578" t="s">
        <v>210</v>
      </c>
      <c r="B406" s="792" t="s">
        <v>311</v>
      </c>
      <c r="C406" s="809" t="s">
        <v>44</v>
      </c>
      <c r="D406" s="810"/>
      <c r="E406" s="610"/>
      <c r="F406" s="609"/>
      <c r="G406" s="610"/>
      <c r="H406" s="609"/>
      <c r="I406" s="618"/>
      <c r="J406" s="619"/>
      <c r="K406" s="618"/>
      <c r="L406" s="620"/>
      <c r="M406" s="618"/>
      <c r="N406" s="609"/>
      <c r="O406" s="618"/>
      <c r="P406" s="611"/>
      <c r="Q406" s="618"/>
      <c r="R406" s="620"/>
      <c r="S406" s="618"/>
      <c r="T406" s="620"/>
      <c r="U406" s="618"/>
      <c r="V406" s="611"/>
      <c r="W406" s="618"/>
      <c r="X406" s="620"/>
      <c r="Y406" s="618"/>
      <c r="Z406" s="620"/>
      <c r="AA406" s="618"/>
      <c r="AB406" s="611"/>
      <c r="AC406" s="618"/>
      <c r="AD406" s="620"/>
      <c r="AE406" s="618"/>
      <c r="AF406" s="620"/>
      <c r="AG406" s="610"/>
      <c r="AH406" s="611"/>
      <c r="AI406" s="618"/>
      <c r="AJ406" s="620"/>
      <c r="AK406" s="618"/>
      <c r="AL406" s="620"/>
      <c r="AM406" s="618"/>
      <c r="AN406" s="611"/>
      <c r="AO406" s="618"/>
      <c r="AP406" s="611"/>
      <c r="AQ406" s="407">
        <f t="shared" ref="AQ406:AQ407" si="430">E406+K406+Q406+W406+AC406+AI406+AO406</f>
        <v>0</v>
      </c>
      <c r="AR406" s="408">
        <f t="shared" ref="AR406:AR407" si="431">F406+L406+R406+X406+AD406+AJ406+AP406</f>
        <v>0</v>
      </c>
      <c r="AS406" s="409">
        <f t="shared" ref="AS406:AS407" si="432">G406+M406+S406+Y406+AE406+AK406</f>
        <v>0</v>
      </c>
      <c r="AT406" s="408">
        <f t="shared" ref="AT406:AT407" si="433">H406+N406+T406+Z406+AF406+AL406</f>
        <v>0</v>
      </c>
      <c r="AU406" s="409">
        <f t="shared" ref="AU406:AU407" si="434">I406+O406+U406+AA406+AG406+AM406</f>
        <v>0</v>
      </c>
      <c r="AV406" s="410">
        <f t="shared" ref="AV406:AV407" si="435">J406+P406+V406+AB406+AH406+AN406</f>
        <v>0</v>
      </c>
      <c r="AW406" s="802"/>
      <c r="AX406" s="773"/>
      <c r="BA406" s="535">
        <f t="shared" ref="BA406:BA408" si="436">AQ406/BB406</f>
        <v>0</v>
      </c>
      <c r="BB406" s="559">
        <f t="shared" ref="BB406" si="437">(BC406+BC407)/10^6</f>
        <v>1.5896762</v>
      </c>
      <c r="BC406" s="536">
        <v>1589676.2</v>
      </c>
    </row>
    <row r="407" spans="1:55" ht="17.25" customHeight="1" thickBot="1">
      <c r="A407" s="172"/>
      <c r="B407" s="758"/>
      <c r="C407" s="761" t="s">
        <v>41</v>
      </c>
      <c r="D407" s="762"/>
      <c r="E407" s="239"/>
      <c r="F407" s="233"/>
      <c r="G407" s="232"/>
      <c r="H407" s="233"/>
      <c r="I407" s="232"/>
      <c r="J407" s="183"/>
      <c r="K407" s="232"/>
      <c r="L407" s="233"/>
      <c r="M407" s="232"/>
      <c r="N407" s="233"/>
      <c r="O407" s="232"/>
      <c r="P407" s="183"/>
      <c r="Q407" s="232"/>
      <c r="R407" s="233"/>
      <c r="S407" s="232"/>
      <c r="T407" s="233"/>
      <c r="U407" s="232"/>
      <c r="V407" s="183"/>
      <c r="W407" s="232"/>
      <c r="X407" s="233"/>
      <c r="Y407" s="232"/>
      <c r="Z407" s="233"/>
      <c r="AA407" s="232"/>
      <c r="AB407" s="183"/>
      <c r="AC407" s="240"/>
      <c r="AD407" s="241"/>
      <c r="AE407" s="120"/>
      <c r="AF407" s="122"/>
      <c r="AG407" s="120"/>
      <c r="AH407" s="121"/>
      <c r="AI407" s="120"/>
      <c r="AJ407" s="122"/>
      <c r="AK407" s="120"/>
      <c r="AL407" s="122"/>
      <c r="AM407" s="120"/>
      <c r="AN407" s="121"/>
      <c r="AO407" s="120"/>
      <c r="AP407" s="122"/>
      <c r="AQ407" s="396">
        <f t="shared" si="430"/>
        <v>0</v>
      </c>
      <c r="AR407" s="395">
        <f t="shared" si="431"/>
        <v>0</v>
      </c>
      <c r="AS407" s="393">
        <f t="shared" si="432"/>
        <v>0</v>
      </c>
      <c r="AT407" s="395">
        <f t="shared" si="433"/>
        <v>0</v>
      </c>
      <c r="AU407" s="393">
        <f t="shared" si="434"/>
        <v>0</v>
      </c>
      <c r="AV407" s="394">
        <f t="shared" si="435"/>
        <v>0</v>
      </c>
      <c r="AW407" s="755"/>
      <c r="AX407" s="756"/>
      <c r="BB407" s="559"/>
      <c r="BC407" s="536"/>
    </row>
    <row r="408" spans="1:55" ht="17.25" customHeight="1" thickTop="1">
      <c r="A408" s="172"/>
      <c r="B408" s="795" t="s">
        <v>176</v>
      </c>
      <c r="C408" s="796"/>
      <c r="D408" s="797"/>
      <c r="E408" s="312">
        <f>E406</f>
        <v>0</v>
      </c>
      <c r="F408" s="261">
        <f>F406</f>
        <v>0</v>
      </c>
      <c r="G408" s="318">
        <f t="shared" ref="G408:L408" si="438">G406</f>
        <v>0</v>
      </c>
      <c r="H408" s="96">
        <f t="shared" si="438"/>
        <v>0</v>
      </c>
      <c r="I408" s="251">
        <f t="shared" si="438"/>
        <v>0</v>
      </c>
      <c r="J408" s="261">
        <f t="shared" si="438"/>
        <v>0</v>
      </c>
      <c r="K408" s="312">
        <f t="shared" si="438"/>
        <v>0</v>
      </c>
      <c r="L408" s="261">
        <f t="shared" si="438"/>
        <v>0</v>
      </c>
      <c r="M408" s="318">
        <f t="shared" ref="M408:AV408" si="439">M406</f>
        <v>0</v>
      </c>
      <c r="N408" s="96">
        <f t="shared" si="439"/>
        <v>0</v>
      </c>
      <c r="O408" s="251">
        <f t="shared" si="439"/>
        <v>0</v>
      </c>
      <c r="P408" s="261">
        <f t="shared" si="439"/>
        <v>0</v>
      </c>
      <c r="Q408" s="312">
        <f t="shared" si="439"/>
        <v>0</v>
      </c>
      <c r="R408" s="261">
        <f t="shared" si="439"/>
        <v>0</v>
      </c>
      <c r="S408" s="318">
        <f t="shared" si="439"/>
        <v>0</v>
      </c>
      <c r="T408" s="96">
        <f t="shared" si="439"/>
        <v>0</v>
      </c>
      <c r="U408" s="251">
        <f t="shared" si="439"/>
        <v>0</v>
      </c>
      <c r="V408" s="261">
        <f t="shared" si="439"/>
        <v>0</v>
      </c>
      <c r="W408" s="312">
        <f t="shared" si="439"/>
        <v>0</v>
      </c>
      <c r="X408" s="261">
        <f t="shared" si="439"/>
        <v>0</v>
      </c>
      <c r="Y408" s="318">
        <f t="shared" si="439"/>
        <v>0</v>
      </c>
      <c r="Z408" s="96">
        <f t="shared" si="439"/>
        <v>0</v>
      </c>
      <c r="AA408" s="251">
        <f t="shared" si="439"/>
        <v>0</v>
      </c>
      <c r="AB408" s="261">
        <f t="shared" si="439"/>
        <v>0</v>
      </c>
      <c r="AC408" s="312">
        <f t="shared" si="439"/>
        <v>0</v>
      </c>
      <c r="AD408" s="261">
        <f t="shared" si="439"/>
        <v>0</v>
      </c>
      <c r="AE408" s="318">
        <f t="shared" si="439"/>
        <v>0</v>
      </c>
      <c r="AF408" s="96">
        <f t="shared" si="439"/>
        <v>0</v>
      </c>
      <c r="AG408" s="251">
        <f t="shared" si="439"/>
        <v>0</v>
      </c>
      <c r="AH408" s="261">
        <f t="shared" si="439"/>
        <v>0</v>
      </c>
      <c r="AI408" s="312">
        <f t="shared" si="439"/>
        <v>0</v>
      </c>
      <c r="AJ408" s="261">
        <f t="shared" si="439"/>
        <v>0</v>
      </c>
      <c r="AK408" s="318">
        <f t="shared" si="439"/>
        <v>0</v>
      </c>
      <c r="AL408" s="96">
        <f t="shared" si="439"/>
        <v>0</v>
      </c>
      <c r="AM408" s="251">
        <f t="shared" si="439"/>
        <v>0</v>
      </c>
      <c r="AN408" s="261">
        <f t="shared" si="439"/>
        <v>0</v>
      </c>
      <c r="AO408" s="312">
        <f t="shared" si="439"/>
        <v>0</v>
      </c>
      <c r="AP408" s="261">
        <f t="shared" si="439"/>
        <v>0</v>
      </c>
      <c r="AQ408" s="312">
        <f t="shared" si="439"/>
        <v>0</v>
      </c>
      <c r="AR408" s="96">
        <f t="shared" si="439"/>
        <v>0</v>
      </c>
      <c r="AS408" s="251">
        <f t="shared" si="439"/>
        <v>0</v>
      </c>
      <c r="AT408" s="96">
        <f t="shared" si="439"/>
        <v>0</v>
      </c>
      <c r="AU408" s="251">
        <f t="shared" si="439"/>
        <v>0</v>
      </c>
      <c r="AV408" s="261">
        <f t="shared" si="439"/>
        <v>0</v>
      </c>
      <c r="AW408" s="763"/>
      <c r="AX408" s="774"/>
      <c r="BA408" s="535">
        <f t="shared" si="436"/>
        <v>0</v>
      </c>
      <c r="BB408" s="559">
        <f>BC408/10^6</f>
        <v>30.872717499999997</v>
      </c>
      <c r="BC408" s="536">
        <f>SUM(BC398:BC407)</f>
        <v>30872717.499999996</v>
      </c>
    </row>
    <row r="409" spans="1:55" ht="17.25" customHeight="1" thickBot="1">
      <c r="A409" s="185"/>
      <c r="B409" s="798"/>
      <c r="C409" s="799"/>
      <c r="D409" s="800"/>
      <c r="E409" s="401">
        <f>E407</f>
        <v>0</v>
      </c>
      <c r="F409" s="293">
        <f>F407</f>
        <v>0</v>
      </c>
      <c r="G409" s="320">
        <f t="shared" ref="G409:L409" si="440">G407</f>
        <v>0</v>
      </c>
      <c r="H409" s="402">
        <f t="shared" si="440"/>
        <v>0</v>
      </c>
      <c r="I409" s="314">
        <f t="shared" si="440"/>
        <v>0</v>
      </c>
      <c r="J409" s="293">
        <f t="shared" si="440"/>
        <v>0</v>
      </c>
      <c r="K409" s="401">
        <f t="shared" si="440"/>
        <v>0</v>
      </c>
      <c r="L409" s="293">
        <f t="shared" si="440"/>
        <v>0</v>
      </c>
      <c r="M409" s="320">
        <f t="shared" ref="M409:AV409" si="441">M407</f>
        <v>0</v>
      </c>
      <c r="N409" s="402">
        <f t="shared" si="441"/>
        <v>0</v>
      </c>
      <c r="O409" s="314">
        <f t="shared" si="441"/>
        <v>0</v>
      </c>
      <c r="P409" s="293">
        <f t="shared" si="441"/>
        <v>0</v>
      </c>
      <c r="Q409" s="401">
        <f t="shared" si="441"/>
        <v>0</v>
      </c>
      <c r="R409" s="293">
        <f t="shared" si="441"/>
        <v>0</v>
      </c>
      <c r="S409" s="320">
        <f t="shared" si="441"/>
        <v>0</v>
      </c>
      <c r="T409" s="402">
        <f t="shared" si="441"/>
        <v>0</v>
      </c>
      <c r="U409" s="314">
        <f t="shared" si="441"/>
        <v>0</v>
      </c>
      <c r="V409" s="293">
        <f t="shared" si="441"/>
        <v>0</v>
      </c>
      <c r="W409" s="401">
        <f t="shared" si="441"/>
        <v>0</v>
      </c>
      <c r="X409" s="293">
        <f t="shared" si="441"/>
        <v>0</v>
      </c>
      <c r="Y409" s="320">
        <f t="shared" si="441"/>
        <v>0</v>
      </c>
      <c r="Z409" s="402">
        <f t="shared" si="441"/>
        <v>0</v>
      </c>
      <c r="AA409" s="314">
        <f t="shared" si="441"/>
        <v>0</v>
      </c>
      <c r="AB409" s="293">
        <f t="shared" si="441"/>
        <v>0</v>
      </c>
      <c r="AC409" s="401">
        <f t="shared" si="441"/>
        <v>0</v>
      </c>
      <c r="AD409" s="293">
        <f t="shared" si="441"/>
        <v>0</v>
      </c>
      <c r="AE409" s="320">
        <f t="shared" si="441"/>
        <v>0</v>
      </c>
      <c r="AF409" s="402">
        <f t="shared" si="441"/>
        <v>0</v>
      </c>
      <c r="AG409" s="314">
        <f t="shared" si="441"/>
        <v>0</v>
      </c>
      <c r="AH409" s="293">
        <f t="shared" si="441"/>
        <v>0</v>
      </c>
      <c r="AI409" s="401">
        <f t="shared" si="441"/>
        <v>0</v>
      </c>
      <c r="AJ409" s="293">
        <f t="shared" si="441"/>
        <v>0</v>
      </c>
      <c r="AK409" s="320">
        <f t="shared" si="441"/>
        <v>0</v>
      </c>
      <c r="AL409" s="402">
        <f t="shared" si="441"/>
        <v>0</v>
      </c>
      <c r="AM409" s="314">
        <f t="shared" si="441"/>
        <v>0</v>
      </c>
      <c r="AN409" s="293">
        <f t="shared" si="441"/>
        <v>0</v>
      </c>
      <c r="AO409" s="401">
        <f t="shared" si="441"/>
        <v>0</v>
      </c>
      <c r="AP409" s="293">
        <f t="shared" si="441"/>
        <v>0</v>
      </c>
      <c r="AQ409" s="401">
        <f t="shared" si="441"/>
        <v>0</v>
      </c>
      <c r="AR409" s="402">
        <f t="shared" si="441"/>
        <v>0</v>
      </c>
      <c r="AS409" s="314">
        <f t="shared" si="441"/>
        <v>0</v>
      </c>
      <c r="AT409" s="402">
        <f t="shared" si="441"/>
        <v>0</v>
      </c>
      <c r="AU409" s="314">
        <f t="shared" si="441"/>
        <v>0</v>
      </c>
      <c r="AV409" s="293">
        <f t="shared" si="441"/>
        <v>0</v>
      </c>
      <c r="AW409" s="801"/>
      <c r="AX409" s="815"/>
      <c r="BB409" s="559"/>
      <c r="BC409" s="536"/>
    </row>
    <row r="410" spans="1:55" ht="17.25" customHeight="1">
      <c r="A410" s="242" t="s">
        <v>177</v>
      </c>
      <c r="B410" s="184"/>
      <c r="C410" s="184"/>
      <c r="D410" s="243" t="s">
        <v>299</v>
      </c>
      <c r="E410" s="426">
        <f>E20+E62+E96+E200+E264+E332+E354+E368+E404+E408</f>
        <v>0</v>
      </c>
      <c r="F410" s="428">
        <f>F20+F62+F96+F200+F264+F332+F354+F368+F404+F408</f>
        <v>2</v>
      </c>
      <c r="G410" s="432">
        <f t="shared" ref="G410:L410" si="442">G20+G62+G96+G200+G264+G332+G354+G368+G404+G408</f>
        <v>0</v>
      </c>
      <c r="H410" s="433">
        <f t="shared" si="442"/>
        <v>0</v>
      </c>
      <c r="I410" s="430">
        <f t="shared" si="442"/>
        <v>0</v>
      </c>
      <c r="J410" s="436">
        <f t="shared" si="442"/>
        <v>1</v>
      </c>
      <c r="K410" s="426">
        <f t="shared" si="442"/>
        <v>2</v>
      </c>
      <c r="L410" s="428">
        <f t="shared" si="442"/>
        <v>4</v>
      </c>
      <c r="M410" s="432">
        <f t="shared" ref="M410:AV410" si="443">M20+M62+M96+M200+M264+M332+M354+M368+M404+M408</f>
        <v>0</v>
      </c>
      <c r="N410" s="433">
        <f t="shared" si="443"/>
        <v>0</v>
      </c>
      <c r="O410" s="430">
        <f t="shared" si="443"/>
        <v>0</v>
      </c>
      <c r="P410" s="436">
        <f t="shared" si="443"/>
        <v>2</v>
      </c>
      <c r="Q410" s="426">
        <f t="shared" si="443"/>
        <v>0</v>
      </c>
      <c r="R410" s="428">
        <f t="shared" si="443"/>
        <v>0</v>
      </c>
      <c r="S410" s="432">
        <f t="shared" si="443"/>
        <v>0</v>
      </c>
      <c r="T410" s="433">
        <f t="shared" si="443"/>
        <v>0</v>
      </c>
      <c r="U410" s="430">
        <f t="shared" si="443"/>
        <v>0</v>
      </c>
      <c r="V410" s="436">
        <f t="shared" si="443"/>
        <v>0</v>
      </c>
      <c r="W410" s="426">
        <f t="shared" si="443"/>
        <v>127</v>
      </c>
      <c r="X410" s="428">
        <f t="shared" si="443"/>
        <v>10</v>
      </c>
      <c r="Y410" s="432">
        <f t="shared" si="443"/>
        <v>42</v>
      </c>
      <c r="Z410" s="433">
        <f t="shared" si="443"/>
        <v>0</v>
      </c>
      <c r="AA410" s="430">
        <f t="shared" si="443"/>
        <v>32</v>
      </c>
      <c r="AB410" s="436">
        <f t="shared" si="443"/>
        <v>4</v>
      </c>
      <c r="AC410" s="426">
        <f t="shared" si="443"/>
        <v>1</v>
      </c>
      <c r="AD410" s="428">
        <f t="shared" si="443"/>
        <v>28</v>
      </c>
      <c r="AE410" s="432">
        <f t="shared" si="443"/>
        <v>0</v>
      </c>
      <c r="AF410" s="433">
        <f t="shared" si="443"/>
        <v>2</v>
      </c>
      <c r="AG410" s="430">
        <f t="shared" si="443"/>
        <v>0</v>
      </c>
      <c r="AH410" s="436">
        <f t="shared" si="443"/>
        <v>20</v>
      </c>
      <c r="AI410" s="426">
        <f t="shared" si="443"/>
        <v>162</v>
      </c>
      <c r="AJ410" s="428">
        <f t="shared" si="443"/>
        <v>4</v>
      </c>
      <c r="AK410" s="432">
        <f t="shared" si="443"/>
        <v>80</v>
      </c>
      <c r="AL410" s="433">
        <f t="shared" si="443"/>
        <v>1</v>
      </c>
      <c r="AM410" s="430">
        <f t="shared" si="443"/>
        <v>83</v>
      </c>
      <c r="AN410" s="436">
        <f t="shared" si="443"/>
        <v>3</v>
      </c>
      <c r="AO410" s="426">
        <f t="shared" si="443"/>
        <v>2</v>
      </c>
      <c r="AP410" s="428">
        <f t="shared" si="443"/>
        <v>0</v>
      </c>
      <c r="AQ410" s="426">
        <f t="shared" si="443"/>
        <v>294</v>
      </c>
      <c r="AR410" s="433">
        <f t="shared" si="443"/>
        <v>48</v>
      </c>
      <c r="AS410" s="430">
        <f t="shared" si="443"/>
        <v>122</v>
      </c>
      <c r="AT410" s="433">
        <f t="shared" si="443"/>
        <v>3</v>
      </c>
      <c r="AU410" s="430">
        <f t="shared" si="443"/>
        <v>115</v>
      </c>
      <c r="AV410" s="428">
        <f t="shared" si="443"/>
        <v>30</v>
      </c>
      <c r="AW410" s="802">
        <v>0.5</v>
      </c>
      <c r="AX410" s="773">
        <v>2.4300000000000002</v>
      </c>
      <c r="BA410" s="535">
        <f t="shared" ref="BA410" si="444">(AQ410-AR410)/BB410</f>
        <v>0.41788284674368376</v>
      </c>
      <c r="BB410" s="559">
        <f>BC410/10^6</f>
        <v>588.68173680000007</v>
      </c>
      <c r="BC410" s="536">
        <f>BC20+BC62+BC96+BC200+BC264+BC332+BC354+BC368+BC404+BC408</f>
        <v>588681736.80000007</v>
      </c>
    </row>
    <row r="411" spans="1:55" ht="17.25" customHeight="1" thickBot="1">
      <c r="A411" s="244"/>
      <c r="B411" s="245"/>
      <c r="C411" s="245"/>
      <c r="D411" s="246" t="s">
        <v>299</v>
      </c>
      <c r="E411" s="427">
        <f>E21+E63+E97+E201+E265+E333+E355+E369+E405+E409</f>
        <v>0</v>
      </c>
      <c r="F411" s="429">
        <f>F21+F63+F97+F201+F265+F333+F355+F369+F405+F409</f>
        <v>0</v>
      </c>
      <c r="G411" s="434">
        <f t="shared" ref="G411:L411" si="445">G21+G63+G97+G201+G265+G333+G355+G369+G405+G409</f>
        <v>0</v>
      </c>
      <c r="H411" s="435">
        <f t="shared" si="445"/>
        <v>0</v>
      </c>
      <c r="I411" s="431">
        <f t="shared" si="445"/>
        <v>0</v>
      </c>
      <c r="J411" s="437">
        <f t="shared" si="445"/>
        <v>0</v>
      </c>
      <c r="K411" s="427">
        <f t="shared" si="445"/>
        <v>0</v>
      </c>
      <c r="L411" s="429">
        <f t="shared" si="445"/>
        <v>0</v>
      </c>
      <c r="M411" s="434">
        <f t="shared" ref="M411:AV411" si="446">M21+M63+M97+M201+M265+M333+M355+M369+M405+M409</f>
        <v>0</v>
      </c>
      <c r="N411" s="435">
        <f t="shared" si="446"/>
        <v>0</v>
      </c>
      <c r="O411" s="431">
        <f t="shared" si="446"/>
        <v>0</v>
      </c>
      <c r="P411" s="437">
        <f t="shared" si="446"/>
        <v>0</v>
      </c>
      <c r="Q411" s="427">
        <f t="shared" si="446"/>
        <v>0</v>
      </c>
      <c r="R411" s="429">
        <f t="shared" si="446"/>
        <v>0</v>
      </c>
      <c r="S411" s="434">
        <f t="shared" si="446"/>
        <v>0</v>
      </c>
      <c r="T411" s="435">
        <f t="shared" si="446"/>
        <v>0</v>
      </c>
      <c r="U411" s="431">
        <f t="shared" si="446"/>
        <v>0</v>
      </c>
      <c r="V411" s="437">
        <f t="shared" si="446"/>
        <v>0</v>
      </c>
      <c r="W411" s="427">
        <f t="shared" si="446"/>
        <v>0</v>
      </c>
      <c r="X411" s="429">
        <f t="shared" si="446"/>
        <v>0</v>
      </c>
      <c r="Y411" s="434">
        <f t="shared" si="446"/>
        <v>0</v>
      </c>
      <c r="Z411" s="435">
        <f t="shared" si="446"/>
        <v>0</v>
      </c>
      <c r="AA411" s="431">
        <f t="shared" si="446"/>
        <v>0</v>
      </c>
      <c r="AB411" s="437">
        <f t="shared" si="446"/>
        <v>0</v>
      </c>
      <c r="AC411" s="427">
        <f t="shared" si="446"/>
        <v>0</v>
      </c>
      <c r="AD411" s="429">
        <f t="shared" si="446"/>
        <v>3</v>
      </c>
      <c r="AE411" s="434">
        <f t="shared" si="446"/>
        <v>0</v>
      </c>
      <c r="AF411" s="435">
        <f t="shared" si="446"/>
        <v>0</v>
      </c>
      <c r="AG411" s="431">
        <f t="shared" si="446"/>
        <v>0</v>
      </c>
      <c r="AH411" s="437">
        <f t="shared" si="446"/>
        <v>9</v>
      </c>
      <c r="AI411" s="427">
        <f t="shared" si="446"/>
        <v>2</v>
      </c>
      <c r="AJ411" s="429">
        <f t="shared" si="446"/>
        <v>0</v>
      </c>
      <c r="AK411" s="434">
        <f t="shared" si="446"/>
        <v>0</v>
      </c>
      <c r="AL411" s="435">
        <f t="shared" si="446"/>
        <v>0</v>
      </c>
      <c r="AM411" s="431">
        <f t="shared" si="446"/>
        <v>2</v>
      </c>
      <c r="AN411" s="437">
        <f t="shared" si="446"/>
        <v>0</v>
      </c>
      <c r="AO411" s="427">
        <f t="shared" si="446"/>
        <v>0</v>
      </c>
      <c r="AP411" s="429">
        <f t="shared" si="446"/>
        <v>0</v>
      </c>
      <c r="AQ411" s="427">
        <f t="shared" si="446"/>
        <v>2</v>
      </c>
      <c r="AR411" s="435">
        <f t="shared" si="446"/>
        <v>3</v>
      </c>
      <c r="AS411" s="431">
        <f t="shared" si="446"/>
        <v>0</v>
      </c>
      <c r="AT411" s="435">
        <f t="shared" si="446"/>
        <v>0</v>
      </c>
      <c r="AU411" s="431">
        <f t="shared" si="446"/>
        <v>2</v>
      </c>
      <c r="AV411" s="429">
        <f t="shared" si="446"/>
        <v>9</v>
      </c>
      <c r="AW411" s="801"/>
      <c r="AX411" s="815"/>
      <c r="BA411" s="535">
        <f t="shared" ref="BA411" si="447">AR410/BB411</f>
        <v>2.4320086138502419</v>
      </c>
      <c r="BB411" s="559">
        <f>BC411/10^6</f>
        <v>19.736772200000004</v>
      </c>
      <c r="BC411" s="536">
        <f>BC21+BC63+BC97+BC201+BC265+BC333+BC355+BC369+BC405+BC409</f>
        <v>19736772.200000003</v>
      </c>
    </row>
    <row r="412" spans="1:55">
      <c r="A412" s="355" t="s">
        <v>247</v>
      </c>
      <c r="B412" s="355"/>
      <c r="C412" s="355"/>
      <c r="D412" s="355"/>
      <c r="E412" s="355"/>
      <c r="F412" s="355"/>
      <c r="G412" s="355"/>
      <c r="H412" s="355"/>
      <c r="I412" s="355"/>
      <c r="J412" s="355"/>
      <c r="K412" s="355"/>
      <c r="L412" s="356"/>
      <c r="M412" s="356"/>
      <c r="N412" s="356"/>
      <c r="O412" s="356"/>
      <c r="P412" s="356"/>
      <c r="Q412" s="356"/>
      <c r="R412" s="356"/>
      <c r="S412" s="356"/>
      <c r="T412" s="356"/>
      <c r="U412" s="356"/>
      <c r="V412" s="356"/>
      <c r="W412" s="356"/>
      <c r="X412" s="356"/>
      <c r="Y412" s="356"/>
      <c r="Z412" s="356"/>
      <c r="AA412" s="356"/>
      <c r="AB412" s="356"/>
      <c r="AC412" s="357"/>
      <c r="AD412" s="357"/>
      <c r="AE412" s="357"/>
      <c r="AF412" s="357"/>
      <c r="AG412" s="357"/>
      <c r="AH412" s="357"/>
      <c r="AI412" s="357"/>
      <c r="AJ412" s="357"/>
      <c r="AK412" s="357"/>
      <c r="AL412" s="357"/>
      <c r="AM412" s="357"/>
      <c r="AN412" s="357"/>
      <c r="AO412" s="357"/>
      <c r="AP412" s="357"/>
      <c r="AQ412" s="357"/>
      <c r="AR412" s="357"/>
      <c r="AS412" s="357"/>
      <c r="AT412" s="357"/>
      <c r="AU412" s="357"/>
      <c r="AV412" s="357"/>
      <c r="AW412" s="358"/>
      <c r="AX412" s="358"/>
    </row>
    <row r="413" spans="1:55">
      <c r="A413" s="355" t="s">
        <v>28</v>
      </c>
      <c r="B413" s="355"/>
      <c r="C413" s="355"/>
      <c r="D413" s="355"/>
      <c r="E413" s="355"/>
      <c r="F413" s="355"/>
      <c r="G413" s="355"/>
      <c r="H413" s="355"/>
      <c r="I413" s="355"/>
      <c r="J413" s="355"/>
      <c r="K413" s="355"/>
      <c r="L413" s="356"/>
      <c r="M413" s="356"/>
      <c r="N413" s="356"/>
      <c r="O413" s="356"/>
      <c r="P413" s="356"/>
      <c r="Q413" s="356"/>
      <c r="R413" s="356"/>
      <c r="S413" s="356"/>
      <c r="T413" s="356"/>
      <c r="U413" s="356"/>
      <c r="V413" s="356"/>
      <c r="W413" s="356"/>
      <c r="X413" s="356"/>
      <c r="Y413" s="356"/>
      <c r="Z413" s="356"/>
      <c r="AA413" s="356"/>
      <c r="AB413" s="356"/>
      <c r="AC413" s="357"/>
      <c r="AD413" s="357"/>
      <c r="AE413" s="357"/>
      <c r="AF413" s="357"/>
      <c r="AG413" s="357"/>
      <c r="AH413" s="357"/>
      <c r="AI413" s="357"/>
      <c r="AJ413" s="357"/>
      <c r="AK413" s="357"/>
      <c r="AL413" s="357"/>
      <c r="AM413" s="357"/>
      <c r="AN413" s="357"/>
      <c r="AO413" s="357"/>
      <c r="AP413" s="357"/>
      <c r="AQ413" s="357"/>
      <c r="AR413" s="357"/>
      <c r="AS413" s="357"/>
      <c r="AT413" s="357"/>
      <c r="AU413" s="357"/>
      <c r="AV413" s="357"/>
      <c r="AW413" s="358"/>
      <c r="AX413" s="358"/>
    </row>
    <row r="414" spans="1:55">
      <c r="A414" s="355" t="s">
        <v>278</v>
      </c>
      <c r="B414" s="355"/>
      <c r="C414" s="355"/>
      <c r="D414" s="355"/>
      <c r="E414" s="355"/>
      <c r="F414" s="355"/>
      <c r="G414" s="355"/>
      <c r="H414" s="355"/>
      <c r="I414" s="355"/>
      <c r="J414" s="355"/>
      <c r="K414" s="355"/>
      <c r="L414" s="355"/>
      <c r="M414" s="355"/>
      <c r="N414" s="355"/>
      <c r="O414" s="355"/>
      <c r="P414" s="355"/>
      <c r="Q414" s="355"/>
      <c r="R414" s="355"/>
      <c r="S414" s="355"/>
      <c r="T414" s="355"/>
      <c r="U414" s="355"/>
      <c r="V414" s="355"/>
      <c r="W414" s="355"/>
      <c r="X414" s="355"/>
      <c r="Y414" s="355"/>
      <c r="Z414" s="355"/>
      <c r="AA414" s="355"/>
      <c r="AB414" s="355"/>
      <c r="AC414" s="357"/>
      <c r="AD414" s="357"/>
      <c r="AE414" s="357"/>
      <c r="AF414" s="357"/>
      <c r="AG414" s="357"/>
      <c r="AH414" s="357"/>
      <c r="AI414" s="357"/>
      <c r="AJ414" s="357"/>
      <c r="AK414" s="357"/>
      <c r="AL414" s="357"/>
      <c r="AM414" s="357"/>
      <c r="AN414" s="357"/>
      <c r="AO414" s="357"/>
      <c r="AP414" s="357"/>
      <c r="AQ414" s="357"/>
      <c r="AR414" s="357"/>
      <c r="AS414" s="357"/>
      <c r="AT414" s="357"/>
      <c r="AU414" s="357"/>
      <c r="AV414" s="357"/>
      <c r="AW414" s="358"/>
      <c r="AX414" s="358"/>
    </row>
    <row r="415" spans="1:55">
      <c r="A415" s="355" t="s">
        <v>248</v>
      </c>
      <c r="B415" s="355"/>
      <c r="C415" s="355"/>
      <c r="D415" s="357"/>
      <c r="E415" s="357"/>
      <c r="F415" s="357"/>
      <c r="G415" s="357"/>
      <c r="H415" s="357"/>
      <c r="I415" s="357"/>
      <c r="J415" s="357"/>
      <c r="K415" s="357"/>
      <c r="L415" s="357"/>
      <c r="M415" s="357"/>
      <c r="N415" s="357"/>
      <c r="O415" s="357"/>
      <c r="P415" s="357"/>
      <c r="Q415" s="357"/>
      <c r="R415" s="357"/>
      <c r="S415" s="357"/>
      <c r="T415" s="357"/>
      <c r="U415" s="357"/>
      <c r="V415" s="357"/>
      <c r="W415" s="357"/>
      <c r="X415" s="357"/>
      <c r="Y415" s="357"/>
      <c r="Z415" s="357"/>
      <c r="AA415" s="357"/>
      <c r="AB415" s="357"/>
      <c r="AC415" s="357"/>
      <c r="AD415" s="357"/>
      <c r="AE415" s="357"/>
      <c r="AF415" s="357"/>
      <c r="AG415" s="357"/>
      <c r="AH415" s="357"/>
      <c r="AI415" s="357"/>
      <c r="AJ415" s="357"/>
      <c r="AK415" s="357"/>
      <c r="AL415" s="357"/>
      <c r="AM415" s="357"/>
      <c r="AN415" s="357"/>
      <c r="AO415" s="357"/>
      <c r="AP415" s="357"/>
      <c r="AQ415" s="357"/>
      <c r="AR415" s="357"/>
      <c r="AS415" s="357"/>
      <c r="AT415" s="357"/>
      <c r="AU415" s="357"/>
      <c r="AV415" s="357"/>
      <c r="AW415" s="358"/>
      <c r="AX415" s="358"/>
    </row>
  </sheetData>
  <mergeCells count="848">
    <mergeCell ref="AX36:AX37"/>
    <mergeCell ref="AX38:AX39"/>
    <mergeCell ref="AX40:AX41"/>
    <mergeCell ref="B180:B181"/>
    <mergeCell ref="B152:B153"/>
    <mergeCell ref="B162:B163"/>
    <mergeCell ref="BA3:BA9"/>
    <mergeCell ref="BB3:BB9"/>
    <mergeCell ref="BC3:BC9"/>
    <mergeCell ref="B102:B103"/>
    <mergeCell ref="C116:D117"/>
    <mergeCell ref="C102:D103"/>
    <mergeCell ref="B110:B111"/>
    <mergeCell ref="B136:B137"/>
    <mergeCell ref="B104:B105"/>
    <mergeCell ref="C120:D121"/>
    <mergeCell ref="C112:D113"/>
    <mergeCell ref="C126:D127"/>
    <mergeCell ref="C128:D129"/>
    <mergeCell ref="B106:B107"/>
    <mergeCell ref="C104:D105"/>
    <mergeCell ref="B108:B109"/>
    <mergeCell ref="B130:B131"/>
    <mergeCell ref="B148:B149"/>
    <mergeCell ref="B188:B189"/>
    <mergeCell ref="A10:A21"/>
    <mergeCell ref="B256:B257"/>
    <mergeCell ref="C256:D257"/>
    <mergeCell ref="AW256:AW257"/>
    <mergeCell ref="AX256:AX257"/>
    <mergeCell ref="B230:B231"/>
    <mergeCell ref="AW188:AW189"/>
    <mergeCell ref="B254:B255"/>
    <mergeCell ref="C254:D255"/>
    <mergeCell ref="AW254:AW255"/>
    <mergeCell ref="AX22:AX23"/>
    <mergeCell ref="AX24:AX25"/>
    <mergeCell ref="AX26:AX27"/>
    <mergeCell ref="AX28:AX29"/>
    <mergeCell ref="AX30:AX31"/>
    <mergeCell ref="AX32:AX33"/>
    <mergeCell ref="AX34:AX35"/>
    <mergeCell ref="B164:B165"/>
    <mergeCell ref="C154:D155"/>
    <mergeCell ref="B182:B183"/>
    <mergeCell ref="AX110:AX111"/>
    <mergeCell ref="AW106:AW107"/>
    <mergeCell ref="C252:D253"/>
    <mergeCell ref="B184:B185"/>
    <mergeCell ref="B186:B187"/>
    <mergeCell ref="B178:B179"/>
    <mergeCell ref="B126:B127"/>
    <mergeCell ref="C106:D107"/>
    <mergeCell ref="C108:D109"/>
    <mergeCell ref="C124:D125"/>
    <mergeCell ref="B114:B115"/>
    <mergeCell ref="C122:D123"/>
    <mergeCell ref="B128:B129"/>
    <mergeCell ref="B124:B125"/>
    <mergeCell ref="B122:B123"/>
    <mergeCell ref="B116:B117"/>
    <mergeCell ref="B112:B113"/>
    <mergeCell ref="B118:B119"/>
    <mergeCell ref="B172:B173"/>
    <mergeCell ref="B166:B167"/>
    <mergeCell ref="B160:B161"/>
    <mergeCell ref="B132:B133"/>
    <mergeCell ref="C110:D111"/>
    <mergeCell ref="C148:D149"/>
    <mergeCell ref="B154:B155"/>
    <mergeCell ref="C164:D165"/>
    <mergeCell ref="B168:B169"/>
    <mergeCell ref="C24:D25"/>
    <mergeCell ref="C58:D59"/>
    <mergeCell ref="B92:B93"/>
    <mergeCell ref="C92:D93"/>
    <mergeCell ref="B72:B73"/>
    <mergeCell ref="C70:D71"/>
    <mergeCell ref="C72:D73"/>
    <mergeCell ref="B64:B65"/>
    <mergeCell ref="C84:D85"/>
    <mergeCell ref="B74:B75"/>
    <mergeCell ref="B80:B81"/>
    <mergeCell ref="C34:D35"/>
    <mergeCell ref="C36:D37"/>
    <mergeCell ref="C40:D41"/>
    <mergeCell ref="C28:D29"/>
    <mergeCell ref="C30:D31"/>
    <mergeCell ref="C32:D33"/>
    <mergeCell ref="C54:D55"/>
    <mergeCell ref="AW42:AW43"/>
    <mergeCell ref="AW44:AW45"/>
    <mergeCell ref="AW46:AW47"/>
    <mergeCell ref="AW48:AW49"/>
    <mergeCell ref="AW50:AW51"/>
    <mergeCell ref="AW52:AW53"/>
    <mergeCell ref="C38:D39"/>
    <mergeCell ref="C50:D51"/>
    <mergeCell ref="B76:B77"/>
    <mergeCell ref="B66:B67"/>
    <mergeCell ref="C46:D47"/>
    <mergeCell ref="C66:D67"/>
    <mergeCell ref="C64:D65"/>
    <mergeCell ref="C48:D49"/>
    <mergeCell ref="C56:D57"/>
    <mergeCell ref="C60:D61"/>
    <mergeCell ref="C68:D69"/>
    <mergeCell ref="C74:D75"/>
    <mergeCell ref="C76:D77"/>
    <mergeCell ref="B68:B69"/>
    <mergeCell ref="AW90:AW91"/>
    <mergeCell ref="AW68:AW69"/>
    <mergeCell ref="AW72:AW73"/>
    <mergeCell ref="AW56:AW57"/>
    <mergeCell ref="AW86:AW87"/>
    <mergeCell ref="AW84:AW85"/>
    <mergeCell ref="B70:B71"/>
    <mergeCell ref="B86:B87"/>
    <mergeCell ref="C86:D87"/>
    <mergeCell ref="B84:B85"/>
    <mergeCell ref="B88:B89"/>
    <mergeCell ref="B90:B91"/>
    <mergeCell ref="C82:D83"/>
    <mergeCell ref="C80:D81"/>
    <mergeCell ref="B82:B83"/>
    <mergeCell ref="B78:B79"/>
    <mergeCell ref="C78:D79"/>
    <mergeCell ref="AW66:AW67"/>
    <mergeCell ref="AX104:AX105"/>
    <mergeCell ref="C130:D131"/>
    <mergeCell ref="AW122:AW123"/>
    <mergeCell ref="AW132:AW133"/>
    <mergeCell ref="AW120:AW121"/>
    <mergeCell ref="C114:D115"/>
    <mergeCell ref="C118:D119"/>
    <mergeCell ref="AX114:AX115"/>
    <mergeCell ref="AX106:AX107"/>
    <mergeCell ref="AX112:AX113"/>
    <mergeCell ref="C132:D133"/>
    <mergeCell ref="AW104:AW105"/>
    <mergeCell ref="AW110:AW111"/>
    <mergeCell ref="AX108:AX109"/>
    <mergeCell ref="AX214:AX215"/>
    <mergeCell ref="AX206:AX207"/>
    <mergeCell ref="AX208:AX209"/>
    <mergeCell ref="AX210:AX211"/>
    <mergeCell ref="AW114:AW115"/>
    <mergeCell ref="AW140:AW141"/>
    <mergeCell ref="AW138:AW139"/>
    <mergeCell ref="AW116:AW117"/>
    <mergeCell ref="AX140:AX141"/>
    <mergeCell ref="AW118:AW119"/>
    <mergeCell ref="AX192:AX193"/>
    <mergeCell ref="AX150:AX151"/>
    <mergeCell ref="AX186:AX187"/>
    <mergeCell ref="AX190:AX191"/>
    <mergeCell ref="AX182:AX183"/>
    <mergeCell ref="AX180:AX181"/>
    <mergeCell ref="AX176:AX177"/>
    <mergeCell ref="AX178:AX179"/>
    <mergeCell ref="AX174:AX175"/>
    <mergeCell ref="AX172:AX173"/>
    <mergeCell ref="AX196:AX197"/>
    <mergeCell ref="AX194:AX195"/>
    <mergeCell ref="AX132:AX133"/>
    <mergeCell ref="AX126:AX127"/>
    <mergeCell ref="AW150:AW151"/>
    <mergeCell ref="AW148:AW149"/>
    <mergeCell ref="AW174:AW175"/>
    <mergeCell ref="AW170:AW171"/>
    <mergeCell ref="C172:D173"/>
    <mergeCell ref="AX198:AX199"/>
    <mergeCell ref="AW196:AW197"/>
    <mergeCell ref="AX204:AX205"/>
    <mergeCell ref="AX158:AX159"/>
    <mergeCell ref="AW194:AW195"/>
    <mergeCell ref="AW192:AW193"/>
    <mergeCell ref="C188:D189"/>
    <mergeCell ref="AX160:AX161"/>
    <mergeCell ref="AW160:AW161"/>
    <mergeCell ref="AW164:AW165"/>
    <mergeCell ref="AW178:AW179"/>
    <mergeCell ref="AW186:AW187"/>
    <mergeCell ref="AW180:AW181"/>
    <mergeCell ref="AW184:AW185"/>
    <mergeCell ref="C182:D183"/>
    <mergeCell ref="C184:D185"/>
    <mergeCell ref="C170:D171"/>
    <mergeCell ref="AX184:AX185"/>
    <mergeCell ref="C156:D157"/>
    <mergeCell ref="C152:D153"/>
    <mergeCell ref="AX188:AX189"/>
    <mergeCell ref="AX154:AX155"/>
    <mergeCell ref="AX152:AX153"/>
    <mergeCell ref="AX156:AX157"/>
    <mergeCell ref="AW154:AW155"/>
    <mergeCell ref="AX170:AX171"/>
    <mergeCell ref="AW162:AW163"/>
    <mergeCell ref="AW158:AW159"/>
    <mergeCell ref="AW182:AW183"/>
    <mergeCell ref="C192:D193"/>
    <mergeCell ref="C194:D195"/>
    <mergeCell ref="AW250:AW251"/>
    <mergeCell ref="AW198:AW199"/>
    <mergeCell ref="C248:D249"/>
    <mergeCell ref="C208:D209"/>
    <mergeCell ref="C212:D213"/>
    <mergeCell ref="C214:D215"/>
    <mergeCell ref="C206:D207"/>
    <mergeCell ref="C234:D235"/>
    <mergeCell ref="C238:D239"/>
    <mergeCell ref="C198:D199"/>
    <mergeCell ref="AW202:AW203"/>
    <mergeCell ref="C204:D205"/>
    <mergeCell ref="C210:D211"/>
    <mergeCell ref="C218:D219"/>
    <mergeCell ref="C232:D233"/>
    <mergeCell ref="B176:B177"/>
    <mergeCell ref="C174:D175"/>
    <mergeCell ref="C176:D177"/>
    <mergeCell ref="B174:B175"/>
    <mergeCell ref="C284:D285"/>
    <mergeCell ref="C282:D283"/>
    <mergeCell ref="C278:D279"/>
    <mergeCell ref="B144:B145"/>
    <mergeCell ref="B142:B143"/>
    <mergeCell ref="C168:D169"/>
    <mergeCell ref="C158:D159"/>
    <mergeCell ref="C160:D161"/>
    <mergeCell ref="C162:D163"/>
    <mergeCell ref="C166:D167"/>
    <mergeCell ref="C146:D147"/>
    <mergeCell ref="B146:B147"/>
    <mergeCell ref="B150:B151"/>
    <mergeCell ref="C144:D145"/>
    <mergeCell ref="C150:D151"/>
    <mergeCell ref="B170:B171"/>
    <mergeCell ref="C178:D179"/>
    <mergeCell ref="C274:D275"/>
    <mergeCell ref="C180:D181"/>
    <mergeCell ref="C186:D187"/>
    <mergeCell ref="AW296:AW297"/>
    <mergeCell ref="AW236:AW237"/>
    <mergeCell ref="AW232:AW233"/>
    <mergeCell ref="AW274:AW275"/>
    <mergeCell ref="AW224:AW225"/>
    <mergeCell ref="AW226:AW227"/>
    <mergeCell ref="AW228:AW229"/>
    <mergeCell ref="AW230:AW231"/>
    <mergeCell ref="AW206:AW207"/>
    <mergeCell ref="AW208:AW209"/>
    <mergeCell ref="AW210:AW211"/>
    <mergeCell ref="AW268:AW269"/>
    <mergeCell ref="C286:D287"/>
    <mergeCell ref="C260:D261"/>
    <mergeCell ref="C270:D271"/>
    <mergeCell ref="C272:D273"/>
    <mergeCell ref="C258:D259"/>
    <mergeCell ref="C266:D267"/>
    <mergeCell ref="C268:D269"/>
    <mergeCell ref="C240:D241"/>
    <mergeCell ref="B242:B243"/>
    <mergeCell ref="B246:B247"/>
    <mergeCell ref="B248:B249"/>
    <mergeCell ref="B282:B283"/>
    <mergeCell ref="B260:B261"/>
    <mergeCell ref="B270:B271"/>
    <mergeCell ref="B272:B273"/>
    <mergeCell ref="B266:B267"/>
    <mergeCell ref="B268:B269"/>
    <mergeCell ref="C294:D295"/>
    <mergeCell ref="C276:D277"/>
    <mergeCell ref="C308:D309"/>
    <mergeCell ref="C290:D291"/>
    <mergeCell ref="C288:D289"/>
    <mergeCell ref="C292:D293"/>
    <mergeCell ref="C246:D247"/>
    <mergeCell ref="AX336:AX337"/>
    <mergeCell ref="AW336:AW337"/>
    <mergeCell ref="AW246:AW247"/>
    <mergeCell ref="AW248:AW249"/>
    <mergeCell ref="AX292:AX293"/>
    <mergeCell ref="AX286:AX287"/>
    <mergeCell ref="AW288:AW289"/>
    <mergeCell ref="AX288:AX289"/>
    <mergeCell ref="AW284:AW285"/>
    <mergeCell ref="AX284:AX285"/>
    <mergeCell ref="AX252:AX253"/>
    <mergeCell ref="AW258:AW259"/>
    <mergeCell ref="AX258:AX259"/>
    <mergeCell ref="C328:D329"/>
    <mergeCell ref="C296:D297"/>
    <mergeCell ref="B332:D333"/>
    <mergeCell ref="B284:B285"/>
    <mergeCell ref="AW338:AW339"/>
    <mergeCell ref="AX338:AX339"/>
    <mergeCell ref="B220:B221"/>
    <mergeCell ref="C226:D227"/>
    <mergeCell ref="C220:D221"/>
    <mergeCell ref="C242:D243"/>
    <mergeCell ref="C230:D231"/>
    <mergeCell ref="AW282:AW283"/>
    <mergeCell ref="AX282:AX283"/>
    <mergeCell ref="C236:D237"/>
    <mergeCell ref="B240:B241"/>
    <mergeCell ref="B238:B239"/>
    <mergeCell ref="B236:B237"/>
    <mergeCell ref="B234:B235"/>
    <mergeCell ref="B224:B225"/>
    <mergeCell ref="B232:B233"/>
    <mergeCell ref="AW252:AW253"/>
    <mergeCell ref="C280:D281"/>
    <mergeCell ref="B280:B281"/>
    <mergeCell ref="C250:D251"/>
    <mergeCell ref="C244:D245"/>
    <mergeCell ref="B226:B227"/>
    <mergeCell ref="AW280:AW281"/>
    <mergeCell ref="AW290:AW291"/>
    <mergeCell ref="AW340:AW341"/>
    <mergeCell ref="C304:D305"/>
    <mergeCell ref="C310:D311"/>
    <mergeCell ref="AX290:AX291"/>
    <mergeCell ref="AW292:AW293"/>
    <mergeCell ref="B372:B373"/>
    <mergeCell ref="AW260:AW261"/>
    <mergeCell ref="AW278:AW279"/>
    <mergeCell ref="AX278:AX279"/>
    <mergeCell ref="AW330:AW331"/>
    <mergeCell ref="AX330:AX331"/>
    <mergeCell ref="C326:D327"/>
    <mergeCell ref="C316:D317"/>
    <mergeCell ref="C336:D337"/>
    <mergeCell ref="C338:D339"/>
    <mergeCell ref="C340:D341"/>
    <mergeCell ref="C346:D347"/>
    <mergeCell ref="C334:D335"/>
    <mergeCell ref="AW324:AW325"/>
    <mergeCell ref="C344:D345"/>
    <mergeCell ref="AX346:AX347"/>
    <mergeCell ref="AW348:AW349"/>
    <mergeCell ref="AX348:AX349"/>
    <mergeCell ref="AW356:AW357"/>
    <mergeCell ref="B204:B205"/>
    <mergeCell ref="C190:D191"/>
    <mergeCell ref="B216:B217"/>
    <mergeCell ref="B208:B209"/>
    <mergeCell ref="B228:B229"/>
    <mergeCell ref="B210:B211"/>
    <mergeCell ref="B196:B197"/>
    <mergeCell ref="B214:B215"/>
    <mergeCell ref="B206:B207"/>
    <mergeCell ref="B200:D201"/>
    <mergeCell ref="C228:D229"/>
    <mergeCell ref="C222:D223"/>
    <mergeCell ref="C224:D225"/>
    <mergeCell ref="B218:B219"/>
    <mergeCell ref="B202:B203"/>
    <mergeCell ref="B212:B213"/>
    <mergeCell ref="C216:D217"/>
    <mergeCell ref="B190:B191"/>
    <mergeCell ref="B192:B193"/>
    <mergeCell ref="B194:B195"/>
    <mergeCell ref="B198:B199"/>
    <mergeCell ref="B222:B223"/>
    <mergeCell ref="C196:D197"/>
    <mergeCell ref="C202:D203"/>
    <mergeCell ref="C390:D391"/>
    <mergeCell ref="B388:B389"/>
    <mergeCell ref="B390:B391"/>
    <mergeCell ref="B386:B387"/>
    <mergeCell ref="B378:B379"/>
    <mergeCell ref="B380:B381"/>
    <mergeCell ref="B338:B339"/>
    <mergeCell ref="B340:B341"/>
    <mergeCell ref="B356:B357"/>
    <mergeCell ref="B362:B363"/>
    <mergeCell ref="B376:B377"/>
    <mergeCell ref="B382:B383"/>
    <mergeCell ref="C366:D367"/>
    <mergeCell ref="C348:D349"/>
    <mergeCell ref="B366:B367"/>
    <mergeCell ref="B364:B365"/>
    <mergeCell ref="B342:B343"/>
    <mergeCell ref="B344:B345"/>
    <mergeCell ref="B358:B359"/>
    <mergeCell ref="B304:B305"/>
    <mergeCell ref="C372:D373"/>
    <mergeCell ref="B374:B375"/>
    <mergeCell ref="B330:B331"/>
    <mergeCell ref="C318:D319"/>
    <mergeCell ref="B352:B353"/>
    <mergeCell ref="B346:B347"/>
    <mergeCell ref="B348:B349"/>
    <mergeCell ref="B354:D355"/>
    <mergeCell ref="B368:D369"/>
    <mergeCell ref="B370:B371"/>
    <mergeCell ref="C360:D361"/>
    <mergeCell ref="C322:D323"/>
    <mergeCell ref="B360:B361"/>
    <mergeCell ref="C298:D299"/>
    <mergeCell ref="C312:D313"/>
    <mergeCell ref="C300:D301"/>
    <mergeCell ref="C302:D303"/>
    <mergeCell ref="C306:D307"/>
    <mergeCell ref="C324:D325"/>
    <mergeCell ref="C314:D315"/>
    <mergeCell ref="C392:D393"/>
    <mergeCell ref="B276:B277"/>
    <mergeCell ref="B310:B311"/>
    <mergeCell ref="B318:B319"/>
    <mergeCell ref="B384:B385"/>
    <mergeCell ref="C330:D331"/>
    <mergeCell ref="B334:B335"/>
    <mergeCell ref="B336:B337"/>
    <mergeCell ref="B350:B351"/>
    <mergeCell ref="B320:B321"/>
    <mergeCell ref="B308:B309"/>
    <mergeCell ref="B286:B287"/>
    <mergeCell ref="B288:B289"/>
    <mergeCell ref="B392:B393"/>
    <mergeCell ref="C364:D365"/>
    <mergeCell ref="C342:D343"/>
    <mergeCell ref="C370:D371"/>
    <mergeCell ref="A266:A333"/>
    <mergeCell ref="B326:B327"/>
    <mergeCell ref="B328:B329"/>
    <mergeCell ref="B322:B323"/>
    <mergeCell ref="B324:B325"/>
    <mergeCell ref="B278:B279"/>
    <mergeCell ref="B244:B245"/>
    <mergeCell ref="B250:B251"/>
    <mergeCell ref="B258:B259"/>
    <mergeCell ref="B274:B275"/>
    <mergeCell ref="B252:B253"/>
    <mergeCell ref="B264:D265"/>
    <mergeCell ref="B306:B307"/>
    <mergeCell ref="B300:B301"/>
    <mergeCell ref="B294:B295"/>
    <mergeCell ref="B296:B297"/>
    <mergeCell ref="B298:B299"/>
    <mergeCell ref="B290:B291"/>
    <mergeCell ref="B292:B293"/>
    <mergeCell ref="B316:B317"/>
    <mergeCell ref="B312:B313"/>
    <mergeCell ref="B302:B303"/>
    <mergeCell ref="B314:B315"/>
    <mergeCell ref="C320:D321"/>
    <mergeCell ref="AX12:AX13"/>
    <mergeCell ref="AX16:AX17"/>
    <mergeCell ref="AW64:AW65"/>
    <mergeCell ref="AX64:AX65"/>
    <mergeCell ref="AX48:AX49"/>
    <mergeCell ref="AX50:AX51"/>
    <mergeCell ref="AX52:AX53"/>
    <mergeCell ref="AX42:AX43"/>
    <mergeCell ref="AX44:AX45"/>
    <mergeCell ref="AX18:AX19"/>
    <mergeCell ref="AX20:AX21"/>
    <mergeCell ref="AX14:AX15"/>
    <mergeCell ref="AW16:AW17"/>
    <mergeCell ref="AW12:AW13"/>
    <mergeCell ref="AX60:AX61"/>
    <mergeCell ref="AW30:AW31"/>
    <mergeCell ref="AW32:AW33"/>
    <mergeCell ref="AW34:AW35"/>
    <mergeCell ref="AW36:AW37"/>
    <mergeCell ref="AW38:AW39"/>
    <mergeCell ref="AW40:AW41"/>
    <mergeCell ref="AW58:AW59"/>
    <mergeCell ref="AW62:AW63"/>
    <mergeCell ref="AW54:AW55"/>
    <mergeCell ref="AX66:AX67"/>
    <mergeCell ref="AX86:AX87"/>
    <mergeCell ref="AX88:AX89"/>
    <mergeCell ref="AX68:AX69"/>
    <mergeCell ref="AW80:AW81"/>
    <mergeCell ref="AX80:AX81"/>
    <mergeCell ref="AW82:AW83"/>
    <mergeCell ref="AX82:AX83"/>
    <mergeCell ref="AW78:AW79"/>
    <mergeCell ref="AW70:AW71"/>
    <mergeCell ref="AX84:AX85"/>
    <mergeCell ref="AX72:AX73"/>
    <mergeCell ref="AW74:AW75"/>
    <mergeCell ref="AX74:AX75"/>
    <mergeCell ref="AW76:AW77"/>
    <mergeCell ref="AX76:AX77"/>
    <mergeCell ref="AW88:AW89"/>
    <mergeCell ref="AX134:AX135"/>
    <mergeCell ref="AW190:AW191"/>
    <mergeCell ref="AW24:AW25"/>
    <mergeCell ref="AW26:AW27"/>
    <mergeCell ref="AW28:AW29"/>
    <mergeCell ref="AX46:AX47"/>
    <mergeCell ref="AW142:AW143"/>
    <mergeCell ref="AW128:AW129"/>
    <mergeCell ref="AX122:AX123"/>
    <mergeCell ref="AX120:AX121"/>
    <mergeCell ref="AX116:AX117"/>
    <mergeCell ref="AX138:AX139"/>
    <mergeCell ref="AX118:AX119"/>
    <mergeCell ref="AX90:AX91"/>
    <mergeCell ref="AX124:AX125"/>
    <mergeCell ref="AX128:AX129"/>
    <mergeCell ref="AX54:AX55"/>
    <mergeCell ref="AX56:AX57"/>
    <mergeCell ref="AX58:AX59"/>
    <mergeCell ref="AX70:AX71"/>
    <mergeCell ref="AX92:AX93"/>
    <mergeCell ref="AW92:AW93"/>
    <mergeCell ref="AX62:AX63"/>
    <mergeCell ref="AW60:AW61"/>
    <mergeCell ref="AX364:AX365"/>
    <mergeCell ref="AX390:AX391"/>
    <mergeCell ref="AX102:AX103"/>
    <mergeCell ref="AX168:AX169"/>
    <mergeCell ref="AX166:AX167"/>
    <mergeCell ref="AW168:AW169"/>
    <mergeCell ref="AW166:AW167"/>
    <mergeCell ref="AW112:AW113"/>
    <mergeCell ref="AX230:AX231"/>
    <mergeCell ref="AX240:AX241"/>
    <mergeCell ref="AW172:AW173"/>
    <mergeCell ref="AW152:AW153"/>
    <mergeCell ref="AX130:AX131"/>
    <mergeCell ref="AX142:AX143"/>
    <mergeCell ref="AW156:AW157"/>
    <mergeCell ref="AX148:AX149"/>
    <mergeCell ref="AX162:AX163"/>
    <mergeCell ref="AX164:AX165"/>
    <mergeCell ref="AW146:AW147"/>
    <mergeCell ref="AW144:AW145"/>
    <mergeCell ref="AX200:AX201"/>
    <mergeCell ref="AW176:AW177"/>
    <mergeCell ref="AW204:AW205"/>
    <mergeCell ref="AX136:AX137"/>
    <mergeCell ref="AX238:AX239"/>
    <mergeCell ref="AX250:AX251"/>
    <mergeCell ref="AW410:AW411"/>
    <mergeCell ref="AX410:AX411"/>
    <mergeCell ref="AW368:AW369"/>
    <mergeCell ref="AX368:AX369"/>
    <mergeCell ref="AX370:AX371"/>
    <mergeCell ref="AW370:AW371"/>
    <mergeCell ref="AW352:AW353"/>
    <mergeCell ref="AX352:AX353"/>
    <mergeCell ref="AX354:AX355"/>
    <mergeCell ref="AW354:AW355"/>
    <mergeCell ref="AX408:AX409"/>
    <mergeCell ref="AX394:AX395"/>
    <mergeCell ref="AX406:AX407"/>
    <mergeCell ref="AX404:AX405"/>
    <mergeCell ref="AX402:AX403"/>
    <mergeCell ref="AX396:AX397"/>
    <mergeCell ref="AX400:AX401"/>
    <mergeCell ref="AX398:AX399"/>
    <mergeCell ref="AW362:AW363"/>
    <mergeCell ref="AX362:AX363"/>
    <mergeCell ref="AW366:AW367"/>
    <mergeCell ref="AX366:AX367"/>
    <mergeCell ref="Q3:V3"/>
    <mergeCell ref="W3:AB3"/>
    <mergeCell ref="AC3:AH3"/>
    <mergeCell ref="AG6:AH6"/>
    <mergeCell ref="AK6:AL6"/>
    <mergeCell ref="AM6:AN6"/>
    <mergeCell ref="S6:T6"/>
    <mergeCell ref="U6:V6"/>
    <mergeCell ref="Y6:Z6"/>
    <mergeCell ref="AA6:AB6"/>
    <mergeCell ref="AI3:AN3"/>
    <mergeCell ref="Q4:R4"/>
    <mergeCell ref="E3:J3"/>
    <mergeCell ref="E4:F4"/>
    <mergeCell ref="G4:H4"/>
    <mergeCell ref="I4:J4"/>
    <mergeCell ref="K4:L4"/>
    <mergeCell ref="M4:N4"/>
    <mergeCell ref="K3:P3"/>
    <mergeCell ref="O4:P4"/>
    <mergeCell ref="I5:J5"/>
    <mergeCell ref="O5:P5"/>
    <mergeCell ref="O7:P8"/>
    <mergeCell ref="B14:B15"/>
    <mergeCell ref="C14:D15"/>
    <mergeCell ref="B10:B11"/>
    <mergeCell ref="U5:V5"/>
    <mergeCell ref="S8:T8"/>
    <mergeCell ref="W8:X8"/>
    <mergeCell ref="AG5:AH5"/>
    <mergeCell ref="AM5:AN5"/>
    <mergeCell ref="G6:H6"/>
    <mergeCell ref="I6:J6"/>
    <mergeCell ref="M6:N6"/>
    <mergeCell ref="O6:P6"/>
    <mergeCell ref="AA5:AB5"/>
    <mergeCell ref="U7:V8"/>
    <mergeCell ref="E8:F8"/>
    <mergeCell ref="G8:H8"/>
    <mergeCell ref="K8:L8"/>
    <mergeCell ref="M8:N8"/>
    <mergeCell ref="Y8:Z8"/>
    <mergeCell ref="AC8:AD8"/>
    <mergeCell ref="AA7:AB8"/>
    <mergeCell ref="C142:D143"/>
    <mergeCell ref="C22:D23"/>
    <mergeCell ref="B20:D21"/>
    <mergeCell ref="C12:D13"/>
    <mergeCell ref="C9:D9"/>
    <mergeCell ref="I7:J8"/>
    <mergeCell ref="C10:D11"/>
    <mergeCell ref="B12:B13"/>
    <mergeCell ref="B16:B17"/>
    <mergeCell ref="C16:D17"/>
    <mergeCell ref="B18:B19"/>
    <mergeCell ref="C18:D19"/>
    <mergeCell ref="B134:B135"/>
    <mergeCell ref="B120:B121"/>
    <mergeCell ref="C134:D135"/>
    <mergeCell ref="C98:D99"/>
    <mergeCell ref="C88:D89"/>
    <mergeCell ref="C90:D91"/>
    <mergeCell ref="C42:D43"/>
    <mergeCell ref="C44:D45"/>
    <mergeCell ref="C52:D53"/>
    <mergeCell ref="C100:D101"/>
    <mergeCell ref="B98:B99"/>
    <mergeCell ref="C26:D27"/>
    <mergeCell ref="AW98:AW99"/>
    <mergeCell ref="B138:B139"/>
    <mergeCell ref="C138:D139"/>
    <mergeCell ref="B140:B141"/>
    <mergeCell ref="C140:D141"/>
    <mergeCell ref="C136:D137"/>
    <mergeCell ref="AW126:AW127"/>
    <mergeCell ref="AW134:AW135"/>
    <mergeCell ref="AW130:AW131"/>
    <mergeCell ref="AW136:AW137"/>
    <mergeCell ref="B100:B101"/>
    <mergeCell ref="AW386:AW387"/>
    <mergeCell ref="AX386:AX387"/>
    <mergeCell ref="AW388:AW389"/>
    <mergeCell ref="AX202:AX203"/>
    <mergeCell ref="AW216:AW217"/>
    <mergeCell ref="AW218:AW219"/>
    <mergeCell ref="AW212:AW213"/>
    <mergeCell ref="AX236:AX237"/>
    <mergeCell ref="AW238:AW239"/>
    <mergeCell ref="AW220:AW221"/>
    <mergeCell ref="AW222:AW223"/>
    <mergeCell ref="AX220:AX221"/>
    <mergeCell ref="AX222:AX223"/>
    <mergeCell ref="AX216:AX217"/>
    <mergeCell ref="AX218:AX219"/>
    <mergeCell ref="AX212:AX213"/>
    <mergeCell ref="AW214:AW215"/>
    <mergeCell ref="AW234:AW235"/>
    <mergeCell ref="AX234:AX235"/>
    <mergeCell ref="AW240:AW241"/>
    <mergeCell ref="AX296:AX297"/>
    <mergeCell ref="AW294:AW295"/>
    <mergeCell ref="AW242:AW243"/>
    <mergeCell ref="AX294:AX295"/>
    <mergeCell ref="AX384:AX385"/>
    <mergeCell ref="AX328:AX329"/>
    <mergeCell ref="AW298:AW299"/>
    <mergeCell ref="AX298:AX299"/>
    <mergeCell ref="AW320:AW321"/>
    <mergeCell ref="AX334:AX335"/>
    <mergeCell ref="AX342:AX343"/>
    <mergeCell ref="AW344:AW345"/>
    <mergeCell ref="AX332:AX333"/>
    <mergeCell ref="AW332:AW333"/>
    <mergeCell ref="AW334:AW335"/>
    <mergeCell ref="AW322:AW323"/>
    <mergeCell ref="AX322:AX323"/>
    <mergeCell ref="AX310:AX311"/>
    <mergeCell ref="AX324:AX325"/>
    <mergeCell ref="AX356:AX357"/>
    <mergeCell ref="AW304:AW305"/>
    <mergeCell ref="AX304:AX305"/>
    <mergeCell ref="AW306:AW307"/>
    <mergeCell ref="AW300:AW301"/>
    <mergeCell ref="AX300:AX301"/>
    <mergeCell ref="AX320:AX321"/>
    <mergeCell ref="AW316:AW317"/>
    <mergeCell ref="AX316:AX317"/>
    <mergeCell ref="AX388:AX389"/>
    <mergeCell ref="C362:D363"/>
    <mergeCell ref="C356:D357"/>
    <mergeCell ref="C350:D351"/>
    <mergeCell ref="C352:D353"/>
    <mergeCell ref="C358:D359"/>
    <mergeCell ref="AW380:AW381"/>
    <mergeCell ref="AW374:AW375"/>
    <mergeCell ref="AW358:AW359"/>
    <mergeCell ref="AW378:AW379"/>
    <mergeCell ref="AX380:AX381"/>
    <mergeCell ref="AX360:AX361"/>
    <mergeCell ref="AX358:AX359"/>
    <mergeCell ref="C382:D383"/>
    <mergeCell ref="C384:D385"/>
    <mergeCell ref="C374:D375"/>
    <mergeCell ref="C376:D377"/>
    <mergeCell ref="C378:D379"/>
    <mergeCell ref="C380:D381"/>
    <mergeCell ref="C388:D389"/>
    <mergeCell ref="C386:D387"/>
    <mergeCell ref="AW382:AW383"/>
    <mergeCell ref="AX382:AX383"/>
    <mergeCell ref="AW384:AW385"/>
    <mergeCell ref="B408:D409"/>
    <mergeCell ref="AW408:AW409"/>
    <mergeCell ref="AW406:AW407"/>
    <mergeCell ref="AW404:AW405"/>
    <mergeCell ref="AW402:AW403"/>
    <mergeCell ref="AW400:AW401"/>
    <mergeCell ref="AW398:AW399"/>
    <mergeCell ref="AW396:AW397"/>
    <mergeCell ref="B404:D405"/>
    <mergeCell ref="C402:D403"/>
    <mergeCell ref="C406:D407"/>
    <mergeCell ref="C394:D395"/>
    <mergeCell ref="C398:D399"/>
    <mergeCell ref="C400:D401"/>
    <mergeCell ref="B396:B397"/>
    <mergeCell ref="C396:D397"/>
    <mergeCell ref="AW394:AW395"/>
    <mergeCell ref="B406:B407"/>
    <mergeCell ref="B400:B401"/>
    <mergeCell ref="B402:B403"/>
    <mergeCell ref="B398:B399"/>
    <mergeCell ref="B394:B395"/>
    <mergeCell ref="AO3:AP3"/>
    <mergeCell ref="AW22:AW23"/>
    <mergeCell ref="AQ8:AR8"/>
    <mergeCell ref="AS8:AT8"/>
    <mergeCell ref="AE8:AF8"/>
    <mergeCell ref="AI8:AJ8"/>
    <mergeCell ref="AK8:AL8"/>
    <mergeCell ref="AO8:AP8"/>
    <mergeCell ref="AE4:AF4"/>
    <mergeCell ref="AG4:AH4"/>
    <mergeCell ref="AU5:AV5"/>
    <mergeCell ref="AM4:AN4"/>
    <mergeCell ref="AO4:AP4"/>
    <mergeCell ref="AQ4:AR4"/>
    <mergeCell ref="AS4:AT4"/>
    <mergeCell ref="AI4:AJ4"/>
    <mergeCell ref="AK4:AL4"/>
    <mergeCell ref="AU6:AV6"/>
    <mergeCell ref="AW14:AW15"/>
    <mergeCell ref="AS6:AT6"/>
    <mergeCell ref="AW20:AW21"/>
    <mergeCell ref="AG7:AH8"/>
    <mergeCell ref="AM7:AN8"/>
    <mergeCell ref="AU7:AV8"/>
    <mergeCell ref="AU4:AV4"/>
    <mergeCell ref="W4:X4"/>
    <mergeCell ref="Y4:Z4"/>
    <mergeCell ref="AA4:AB4"/>
    <mergeCell ref="AC4:AD4"/>
    <mergeCell ref="S4:T4"/>
    <mergeCell ref="U4:V4"/>
    <mergeCell ref="AX10:AX11"/>
    <mergeCell ref="AW10:AW11"/>
    <mergeCell ref="AW18:AW19"/>
    <mergeCell ref="Q8:R8"/>
    <mergeCell ref="AE6:AF6"/>
    <mergeCell ref="AW392:AW393"/>
    <mergeCell ref="AX392:AX393"/>
    <mergeCell ref="AX344:AX345"/>
    <mergeCell ref="AX374:AX375"/>
    <mergeCell ref="AW376:AW377"/>
    <mergeCell ref="AX376:AX377"/>
    <mergeCell ref="AX340:AX341"/>
    <mergeCell ref="AW342:AW343"/>
    <mergeCell ref="AW372:AW373"/>
    <mergeCell ref="AX372:AX373"/>
    <mergeCell ref="AW346:AW347"/>
    <mergeCell ref="AW350:AW351"/>
    <mergeCell ref="AX350:AX351"/>
    <mergeCell ref="AW364:AW365"/>
    <mergeCell ref="AW390:AW391"/>
    <mergeCell ref="AX78:AX79"/>
    <mergeCell ref="AX378:AX379"/>
    <mergeCell ref="AW360:AW361"/>
    <mergeCell ref="AW326:AW327"/>
    <mergeCell ref="AX326:AX327"/>
    <mergeCell ref="AW328:AW329"/>
    <mergeCell ref="AW312:AW313"/>
    <mergeCell ref="AX312:AX313"/>
    <mergeCell ref="AW314:AW315"/>
    <mergeCell ref="AX314:AX315"/>
    <mergeCell ref="AX318:AX319"/>
    <mergeCell ref="AX306:AX307"/>
    <mergeCell ref="AW318:AW319"/>
    <mergeCell ref="AW308:AW309"/>
    <mergeCell ref="AX308:AX309"/>
    <mergeCell ref="AW310:AW311"/>
    <mergeCell ref="AX224:AX225"/>
    <mergeCell ref="AX226:AX227"/>
    <mergeCell ref="AX228:AX229"/>
    <mergeCell ref="AW286:AW287"/>
    <mergeCell ref="AX248:AX249"/>
    <mergeCell ref="AX260:AX261"/>
    <mergeCell ref="AW270:AW271"/>
    <mergeCell ref="AX270:AX271"/>
    <mergeCell ref="AW272:AW273"/>
    <mergeCell ref="AX272:AX273"/>
    <mergeCell ref="AW266:AW267"/>
    <mergeCell ref="AX266:AX267"/>
    <mergeCell ref="AX268:AX269"/>
    <mergeCell ref="AX254:AX255"/>
    <mergeCell ref="AX264:AX265"/>
    <mergeCell ref="AW264:AW265"/>
    <mergeCell ref="AX274:AX275"/>
    <mergeCell ref="AW276:AW277"/>
    <mergeCell ref="AX276:AX277"/>
    <mergeCell ref="AX232:AX233"/>
    <mergeCell ref="AX246:AX247"/>
    <mergeCell ref="AX242:AX243"/>
    <mergeCell ref="AW244:AW245"/>
    <mergeCell ref="AX244:AX245"/>
    <mergeCell ref="AX98:AX99"/>
    <mergeCell ref="AW302:AW303"/>
    <mergeCell ref="B94:B95"/>
    <mergeCell ref="C94:D95"/>
    <mergeCell ref="AW94:AW95"/>
    <mergeCell ref="AX94:AX95"/>
    <mergeCell ref="B262:B263"/>
    <mergeCell ref="C262:D263"/>
    <mergeCell ref="AW262:AW263"/>
    <mergeCell ref="AX262:AX263"/>
    <mergeCell ref="AX302:AX303"/>
    <mergeCell ref="AX280:AX281"/>
    <mergeCell ref="AW200:AW201"/>
    <mergeCell ref="AX96:AX97"/>
    <mergeCell ref="AW96:AW97"/>
    <mergeCell ref="AW124:AW125"/>
    <mergeCell ref="AX144:AX145"/>
    <mergeCell ref="AX146:AX147"/>
    <mergeCell ref="B156:B157"/>
    <mergeCell ref="B158:B159"/>
    <mergeCell ref="AW100:AW101"/>
    <mergeCell ref="AX100:AX101"/>
    <mergeCell ref="AW102:AW103"/>
    <mergeCell ref="AW108:AW109"/>
  </mergeCells>
  <phoneticPr fontId="2"/>
  <pageMargins left="0.39370078740157483" right="0.39370078740157483" top="0.62992125984251968" bottom="7.874015748031496E-2" header="0.51181102362204722" footer="0.51181102362204722"/>
  <pageSetup paperSize="9" scale="42" fitToHeight="9" orientation="landscape" r:id="rId1"/>
  <headerFooter alignWithMargins="0">
    <oddHeader>&amp;C（19）運転事故調査票　　（その&amp;P）</oddHeader>
    <oddFooter>&amp;P / &amp;N ページ</oddFooter>
  </headerFooter>
  <rowBreaks count="6" manualBreakCount="6">
    <brk id="63" max="49" man="1"/>
    <brk id="133" max="49" man="1"/>
    <brk id="201" max="49" man="1"/>
    <brk id="265" max="16383" man="1"/>
    <brk id="333" max="49" man="1"/>
    <brk id="369" max="49" man="1"/>
  </rowBreaks>
  <ignoredErrors>
    <ignoredError sqref="E10:AV13 E17:AV17 E16:AB16 AE16:AF16 AI16:AV16 E19:AV21 E18:J18 M18:AV18 E79:AH79 E78:AH78 AM78:AV78 E80:V80 AO80:AV80 AJ80 AE80:AF80 E399:AB399 E398:V398 Y398:AB398 AI398:AV398 E401:AB401 E400:AB400 AI400:AV400 E403:AV411 E402:J402 M402:AB402 AE402 AK402:AL402 AO402:AV402 E381:AV383 E380:V380 Y380:AV380 E377:AV379 E376:AH376 AJ376 AL376:AV376 E397:AV397 E396:V396 X396:AV396 E395:AV395 E394:V394 X394:AV394 E385:AV393 E384:V384 X384 Z384:AV384 E371:AV375 E370:V370 X370:Z370 AB370:AH370 AJ370 AL370 AN370:AV370 E365:AV368 E364:V364 AK364:AL364 AO364:AV364 F363:H363 G362:H362 AJ362 AL362:AV362 E357:AV358 E356:V356 AJ356 AL356:AV356 E361:AH361 E359:AH359 E337:AV347 E336:J336 AL336 AO336:AV336 E369:AH369 AJ369:AV369 E360:J360 AJ359:AL360 AN359:AV360 E279:AV279 E278:AH278 AJ278:AL278 AN278:AV278 E281:AV295 E280:V280 AJ280 AL280:AV280 E275:AV275 E274:AH274 AJ274 AL274 AN274:AV274 E321:AV327 E320:V320 X320 Z320:AV320 X280 Z280:AH280 E329:AV333 E328:V328 Y328:Z328 AE328:AF328 AI328:AV328 E298:AV309 E296:V296 Y296:AB296 E297:AB297 AE296:AF297 AI296:AV297 E273:AV273 E272:V272 Y272:AH272 E311:AV319 E310:AH310 AJ310 AL310:AV310 E277:AV277 E276:AH276 AJ276 AL276 AN276:AV276 E271:AV271 E270:V270 X270 Z270:AH270 AJ270 AL270 AN270:AV270 E269:AV269 E268:V268 X268 Z268 AB268:AH268 AJ268 AL268 AN268:AV268 E267:AV267 E266:V266 AJ266 AL266 AN266:AV266 X266 Z266:AH266 AJ272 AL272 AN272:AV272 E349:AV355 G348:H348 N348 Q348:AB348 E335:AV335 E334:V334 X334:Z334 AB334:AV334 X336:AH336 AE348:AV348 M362:V362 L360:AH360 Y364:Z364 AC364:AH364 X362 Z362:AH362 X356:Z356 AB356:AH356 E25:AV53 E24:J24 X24:AV24 L24:V24 E23:AV23 E22:V22 X22:AV22 E55:AV65 E54:V54 X54:AV54 E71:AV73 E70:V70 X70:AV70 X80:Z80 AL80:AM80 E67:AV69 E66:V66 X66:AH66 AJ66:AL66 AN66:AV66 E75:AV77 E74:V74 X74 Z74:AV74 E236:AV243 E234:V234 X234 Z234 AB234:AH234 AJ234 AL234 E221:AV225 E220:V220 X220 Z220 AB220:AH220 AJ220 AL220 AN220 AP220:AV220 E235:AH235 AJ235:AL235 AN234:AV235 E227:AV233 E226:AH226 AP226:AV226 AJ226 AL226 AN226 E245:AV247 E244:V244 X244:Z244 AB244:AV244 E207:AV213 E206:AH206 AJ206:AL206 AN206:AV206 E251:AV255 E250:AH250 AJ250:AL250 AN250:AV250 E215:AV215 E214:V214 X214:AV214 E217:AV217 E216:V216 X216:AH216 AJ216 AL216:AV216 E219:AV219 E218:V218 X218:Z218 AB218 E264:AV265 E256:V256 X256 Z256:AV256 AE218:AV218 E249:AV249 E248:AB248 AE248:AV248 E111:AV111 E110:V110 X110 Z110:AH110 AJ110 AL110 AN110:AV110 E113:AV113 E112:V112 X112 Z112 AB112:AV112 E121:AV123 E120:AH120 AJ120 AL120 AN120:AV120 E127:AV127 E126:V126 X126:Z126 AB126:AV126 E109:AV109 E108:V108 X108:Y108 AA108:AH108 AJ108:AL108 AN108:AV108 E115:AV115 E114:AH114 AJ114 AL114 AN114:AV114 E117:AV119 E116:V116 Y116:Z116 AC116:AV116 E157:AV173 E156:V156 X156:AV156 E125:AV125 E124:V124 X124 Z124:AH124 AJ124:AL124 AN124:AV124 E129:AV131 E128:AB128 AD128:AV128 E137:AV155 E136:V136 X136:Z136 AB136:AV136 E133:AV135 E132:V132 X132:AV132 E175:AV205 E174:AH174 AJ174:AL174 AN174:AV174 J363:AV363 E81:AV87 E257:AV261 M336:N336 Q336:V336 E15:AC15 E14:AB14 AE14:AF14 AI14:AV14 AE15:AG15 AI15:AV15 AJ361:AL361 AN361:AV361 AD399 AD401:AF401 AF399 AH401:AV401 AH399:AV399 AJ79:AV79 AV88 AT89:AV89 AT88 AR89 AR88 AO89:AP89 AP88 E90:AV95 E88:AO88 AQ88 E89:AN89 AQ89 AS88 AS89 AU88" unlockedFormula="1"/>
    <ignoredError sqref="BA80" formula="1"/>
    <ignoredError sqref="B202:B247 B250:B263 B266:B291 B292:B331 B334:B353 B356:B367 B370:B403 B98:B199 B64:B95 B22:B58 B60 B10:B19" numberStoredAsText="1"/>
  </ignoredError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D407"/>
  <sheetViews>
    <sheetView tabSelected="1" view="pageBreakPreview" topLeftCell="A45" zoomScale="80" zoomScaleNormal="70" zoomScaleSheetLayoutView="80" workbookViewId="0">
      <pane xSplit="4" topLeftCell="E1" activePane="topRight" state="frozen"/>
      <selection activeCell="AG26" sqref="AG26"/>
      <selection pane="topRight" activeCell="R37" sqref="R37"/>
    </sheetView>
  </sheetViews>
  <sheetFormatPr defaultColWidth="9" defaultRowHeight="14"/>
  <cols>
    <col min="1" max="3" width="8.453125" style="32" customWidth="1"/>
    <col min="4" max="4" width="10.6328125" style="32" customWidth="1"/>
    <col min="5" max="48" width="6.08984375" style="32" customWidth="1"/>
    <col min="49" max="50" width="7.6328125" style="42" customWidth="1"/>
    <col min="51" max="52" width="9" style="32"/>
    <col min="53" max="53" width="10.81640625" style="535" customWidth="1"/>
    <col min="54" max="54" width="13" style="535" customWidth="1"/>
    <col min="55" max="55" width="18.08984375" style="535" customWidth="1"/>
    <col min="56" max="56" width="19" style="32" customWidth="1"/>
    <col min="57" max="16384" width="9" style="32"/>
  </cols>
  <sheetData>
    <row r="1" spans="1:56" ht="16.5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10"/>
      <c r="AX1" s="10"/>
    </row>
    <row r="2" spans="1:56" ht="17" thickBot="1">
      <c r="A2" s="35" t="s">
        <v>185</v>
      </c>
      <c r="B2" s="35"/>
      <c r="C2" s="35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 t="s">
        <v>27</v>
      </c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36"/>
      <c r="AX2" s="37"/>
    </row>
    <row r="3" spans="1:56" ht="16.5" customHeight="1">
      <c r="A3" s="47"/>
      <c r="B3" s="48"/>
      <c r="C3" s="49"/>
      <c r="D3" s="11"/>
      <c r="E3" s="785" t="s">
        <v>3</v>
      </c>
      <c r="F3" s="841"/>
      <c r="G3" s="841"/>
      <c r="H3" s="841"/>
      <c r="I3" s="841"/>
      <c r="J3" s="786"/>
      <c r="K3" s="785" t="s">
        <v>281</v>
      </c>
      <c r="L3" s="841"/>
      <c r="M3" s="841"/>
      <c r="N3" s="841"/>
      <c r="O3" s="841"/>
      <c r="P3" s="786"/>
      <c r="Q3" s="785" t="s">
        <v>282</v>
      </c>
      <c r="R3" s="841"/>
      <c r="S3" s="841"/>
      <c r="T3" s="841"/>
      <c r="U3" s="841"/>
      <c r="V3" s="786"/>
      <c r="W3" s="785" t="s">
        <v>283</v>
      </c>
      <c r="X3" s="841"/>
      <c r="Y3" s="841"/>
      <c r="Z3" s="841"/>
      <c r="AA3" s="841"/>
      <c r="AB3" s="786"/>
      <c r="AC3" s="785" t="s">
        <v>284</v>
      </c>
      <c r="AD3" s="841"/>
      <c r="AE3" s="841"/>
      <c r="AF3" s="841"/>
      <c r="AG3" s="841"/>
      <c r="AH3" s="786"/>
      <c r="AI3" s="785" t="s">
        <v>285</v>
      </c>
      <c r="AJ3" s="841"/>
      <c r="AK3" s="841"/>
      <c r="AL3" s="841"/>
      <c r="AM3" s="841"/>
      <c r="AN3" s="786"/>
      <c r="AO3" s="785" t="s">
        <v>286</v>
      </c>
      <c r="AP3" s="786"/>
      <c r="AQ3" s="12" t="s">
        <v>4</v>
      </c>
      <c r="AR3" s="13"/>
      <c r="AS3" s="13" t="s">
        <v>5</v>
      </c>
      <c r="AT3" s="13"/>
      <c r="AU3" s="13"/>
      <c r="AV3" s="14"/>
      <c r="AW3" s="3" t="s">
        <v>6</v>
      </c>
      <c r="AX3" s="4" t="s">
        <v>271</v>
      </c>
      <c r="BA3" s="664" t="s">
        <v>349</v>
      </c>
      <c r="BB3" s="664" t="s">
        <v>350</v>
      </c>
      <c r="BC3" s="664" t="s">
        <v>353</v>
      </c>
      <c r="BD3" s="664" t="s">
        <v>359</v>
      </c>
    </row>
    <row r="4" spans="1:56" ht="17.5">
      <c r="A4" s="16"/>
      <c r="B4" s="25"/>
      <c r="C4" s="52" t="s">
        <v>275</v>
      </c>
      <c r="D4" s="15"/>
      <c r="E4" s="914" t="s">
        <v>235</v>
      </c>
      <c r="F4" s="875"/>
      <c r="G4" s="874" t="s">
        <v>236</v>
      </c>
      <c r="H4" s="875"/>
      <c r="I4" s="874" t="s">
        <v>10</v>
      </c>
      <c r="J4" s="876"/>
      <c r="K4" s="877" t="s">
        <v>11</v>
      </c>
      <c r="L4" s="875"/>
      <c r="M4" s="874" t="s">
        <v>12</v>
      </c>
      <c r="N4" s="875"/>
      <c r="O4" s="874" t="s">
        <v>10</v>
      </c>
      <c r="P4" s="876"/>
      <c r="Q4" s="877" t="s">
        <v>11</v>
      </c>
      <c r="R4" s="875"/>
      <c r="S4" s="874" t="s">
        <v>12</v>
      </c>
      <c r="T4" s="875"/>
      <c r="U4" s="874" t="s">
        <v>10</v>
      </c>
      <c r="V4" s="876"/>
      <c r="W4" s="877" t="s">
        <v>11</v>
      </c>
      <c r="X4" s="875"/>
      <c r="Y4" s="874" t="s">
        <v>12</v>
      </c>
      <c r="Z4" s="875"/>
      <c r="AA4" s="874" t="s">
        <v>10</v>
      </c>
      <c r="AB4" s="876"/>
      <c r="AC4" s="877" t="s">
        <v>11</v>
      </c>
      <c r="AD4" s="875"/>
      <c r="AE4" s="874" t="s">
        <v>12</v>
      </c>
      <c r="AF4" s="875"/>
      <c r="AG4" s="874" t="s">
        <v>10</v>
      </c>
      <c r="AH4" s="876"/>
      <c r="AI4" s="877" t="s">
        <v>11</v>
      </c>
      <c r="AJ4" s="875"/>
      <c r="AK4" s="874" t="s">
        <v>12</v>
      </c>
      <c r="AL4" s="875"/>
      <c r="AM4" s="874" t="s">
        <v>10</v>
      </c>
      <c r="AN4" s="876"/>
      <c r="AO4" s="877" t="s">
        <v>11</v>
      </c>
      <c r="AP4" s="875"/>
      <c r="AQ4" s="877" t="s">
        <v>11</v>
      </c>
      <c r="AR4" s="875"/>
      <c r="AS4" s="874" t="s">
        <v>12</v>
      </c>
      <c r="AT4" s="875"/>
      <c r="AU4" s="874" t="s">
        <v>10</v>
      </c>
      <c r="AV4" s="876"/>
      <c r="AW4" s="5" t="s">
        <v>13</v>
      </c>
      <c r="AX4" s="6" t="s">
        <v>270</v>
      </c>
      <c r="BA4" s="664"/>
      <c r="BB4" s="664"/>
      <c r="BC4" s="664"/>
      <c r="BD4" s="664"/>
    </row>
    <row r="5" spans="1:56" ht="16.5">
      <c r="A5" s="16"/>
      <c r="B5" s="25"/>
      <c r="C5" s="35"/>
      <c r="D5" s="15"/>
      <c r="E5" s="25"/>
      <c r="F5" s="17"/>
      <c r="G5" s="18"/>
      <c r="H5" s="17"/>
      <c r="I5" s="902" t="s">
        <v>15</v>
      </c>
      <c r="J5" s="908"/>
      <c r="K5" s="16"/>
      <c r="L5" s="17"/>
      <c r="M5" s="18"/>
      <c r="N5" s="17"/>
      <c r="O5" s="902" t="s">
        <v>15</v>
      </c>
      <c r="P5" s="908"/>
      <c r="Q5" s="16"/>
      <c r="R5" s="17"/>
      <c r="S5" s="18"/>
      <c r="T5" s="17"/>
      <c r="U5" s="902" t="s">
        <v>15</v>
      </c>
      <c r="V5" s="908"/>
      <c r="W5" s="16"/>
      <c r="X5" s="17"/>
      <c r="Y5" s="18"/>
      <c r="Z5" s="17"/>
      <c r="AA5" s="902" t="s">
        <v>15</v>
      </c>
      <c r="AB5" s="908"/>
      <c r="AC5" s="16"/>
      <c r="AD5" s="17"/>
      <c r="AE5" s="18"/>
      <c r="AF5" s="17"/>
      <c r="AG5" s="902" t="s">
        <v>15</v>
      </c>
      <c r="AH5" s="908"/>
      <c r="AI5" s="16"/>
      <c r="AJ5" s="17"/>
      <c r="AK5" s="18"/>
      <c r="AL5" s="17"/>
      <c r="AM5" s="902" t="s">
        <v>15</v>
      </c>
      <c r="AN5" s="908"/>
      <c r="AO5" s="16"/>
      <c r="AP5" s="17"/>
      <c r="AQ5" s="16"/>
      <c r="AR5" s="17"/>
      <c r="AS5" s="18"/>
      <c r="AT5" s="17"/>
      <c r="AU5" s="902" t="s">
        <v>15</v>
      </c>
      <c r="AV5" s="908"/>
      <c r="AW5" s="5" t="s">
        <v>263</v>
      </c>
      <c r="AX5" s="6" t="s">
        <v>269</v>
      </c>
      <c r="BA5" s="664"/>
      <c r="BB5" s="664"/>
      <c r="BC5" s="664"/>
      <c r="BD5" s="664"/>
    </row>
    <row r="6" spans="1:56" ht="16.5">
      <c r="A6" s="43"/>
      <c r="B6" s="44"/>
      <c r="C6" s="46"/>
      <c r="D6" s="19"/>
      <c r="E6" s="25"/>
      <c r="F6" s="17"/>
      <c r="G6" s="902" t="s">
        <v>237</v>
      </c>
      <c r="H6" s="879"/>
      <c r="I6" s="902" t="s">
        <v>237</v>
      </c>
      <c r="J6" s="908"/>
      <c r="K6" s="16"/>
      <c r="L6" s="17"/>
      <c r="M6" s="902" t="s">
        <v>237</v>
      </c>
      <c r="N6" s="879"/>
      <c r="O6" s="902" t="s">
        <v>237</v>
      </c>
      <c r="P6" s="908"/>
      <c r="Q6" s="16"/>
      <c r="R6" s="17"/>
      <c r="S6" s="902" t="s">
        <v>237</v>
      </c>
      <c r="T6" s="879"/>
      <c r="U6" s="902" t="s">
        <v>237</v>
      </c>
      <c r="V6" s="908"/>
      <c r="W6" s="16"/>
      <c r="X6" s="17"/>
      <c r="Y6" s="902" t="s">
        <v>237</v>
      </c>
      <c r="Z6" s="879"/>
      <c r="AA6" s="902" t="s">
        <v>237</v>
      </c>
      <c r="AB6" s="908"/>
      <c r="AC6" s="16"/>
      <c r="AD6" s="17"/>
      <c r="AE6" s="902" t="s">
        <v>237</v>
      </c>
      <c r="AF6" s="879"/>
      <c r="AG6" s="902" t="s">
        <v>237</v>
      </c>
      <c r="AH6" s="908"/>
      <c r="AI6" s="16"/>
      <c r="AJ6" s="17"/>
      <c r="AK6" s="902" t="s">
        <v>237</v>
      </c>
      <c r="AL6" s="879"/>
      <c r="AM6" s="902" t="s">
        <v>237</v>
      </c>
      <c r="AN6" s="908"/>
      <c r="AO6" s="16"/>
      <c r="AP6" s="17"/>
      <c r="AQ6" s="16"/>
      <c r="AR6" s="17"/>
      <c r="AS6" s="902" t="s">
        <v>237</v>
      </c>
      <c r="AT6" s="879"/>
      <c r="AU6" s="902" t="s">
        <v>237</v>
      </c>
      <c r="AV6" s="908"/>
      <c r="AW6" s="5" t="s">
        <v>264</v>
      </c>
      <c r="AX6" s="6" t="s">
        <v>272</v>
      </c>
      <c r="BA6" s="664"/>
      <c r="BB6" s="664"/>
      <c r="BC6" s="664"/>
      <c r="BD6" s="664"/>
    </row>
    <row r="7" spans="1:56" ht="16.5">
      <c r="A7" s="43"/>
      <c r="B7" s="44"/>
      <c r="C7" s="46"/>
      <c r="D7" s="19"/>
      <c r="E7" s="25"/>
      <c r="F7" s="17"/>
      <c r="G7" s="18"/>
      <c r="H7" s="17"/>
      <c r="I7" s="902" t="s">
        <v>238</v>
      </c>
      <c r="J7" s="908"/>
      <c r="K7" s="16"/>
      <c r="L7" s="17"/>
      <c r="M7" s="18"/>
      <c r="N7" s="17"/>
      <c r="O7" s="902" t="s">
        <v>238</v>
      </c>
      <c r="P7" s="908"/>
      <c r="Q7" s="16"/>
      <c r="R7" s="17"/>
      <c r="S7" s="18"/>
      <c r="T7" s="17"/>
      <c r="U7" s="902" t="s">
        <v>238</v>
      </c>
      <c r="V7" s="908"/>
      <c r="W7" s="16"/>
      <c r="X7" s="17"/>
      <c r="Y7" s="18"/>
      <c r="Z7" s="17"/>
      <c r="AA7" s="902" t="s">
        <v>238</v>
      </c>
      <c r="AB7" s="908"/>
      <c r="AC7" s="16"/>
      <c r="AD7" s="17"/>
      <c r="AE7" s="18"/>
      <c r="AF7" s="17"/>
      <c r="AG7" s="902" t="s">
        <v>238</v>
      </c>
      <c r="AH7" s="908"/>
      <c r="AI7" s="16"/>
      <c r="AJ7" s="17"/>
      <c r="AK7" s="18"/>
      <c r="AL7" s="17"/>
      <c r="AM7" s="902" t="s">
        <v>238</v>
      </c>
      <c r="AN7" s="908"/>
      <c r="AO7" s="16"/>
      <c r="AP7" s="17"/>
      <c r="AQ7" s="16"/>
      <c r="AR7" s="17"/>
      <c r="AS7" s="18"/>
      <c r="AT7" s="17"/>
      <c r="AU7" s="902" t="s">
        <v>238</v>
      </c>
      <c r="AV7" s="908"/>
      <c r="AW7" s="5" t="s">
        <v>265</v>
      </c>
      <c r="AX7" s="6" t="s">
        <v>268</v>
      </c>
      <c r="BA7" s="664"/>
      <c r="BB7" s="664"/>
      <c r="BC7" s="664"/>
      <c r="BD7" s="664"/>
    </row>
    <row r="8" spans="1:56" ht="17.5">
      <c r="A8" s="51" t="s">
        <v>274</v>
      </c>
      <c r="B8" s="25"/>
      <c r="C8" s="46"/>
      <c r="D8" s="20"/>
      <c r="E8" s="917" t="s">
        <v>239</v>
      </c>
      <c r="F8" s="879"/>
      <c r="G8" s="902" t="s">
        <v>239</v>
      </c>
      <c r="H8" s="879"/>
      <c r="I8" s="902"/>
      <c r="J8" s="908"/>
      <c r="K8" s="878" t="s">
        <v>239</v>
      </c>
      <c r="L8" s="879"/>
      <c r="M8" s="902" t="s">
        <v>239</v>
      </c>
      <c r="N8" s="879"/>
      <c r="O8" s="902"/>
      <c r="P8" s="908"/>
      <c r="Q8" s="878" t="s">
        <v>239</v>
      </c>
      <c r="R8" s="879"/>
      <c r="S8" s="902" t="s">
        <v>239</v>
      </c>
      <c r="T8" s="879"/>
      <c r="U8" s="902"/>
      <c r="V8" s="908"/>
      <c r="W8" s="878" t="s">
        <v>239</v>
      </c>
      <c r="X8" s="879"/>
      <c r="Y8" s="902" t="s">
        <v>239</v>
      </c>
      <c r="Z8" s="879"/>
      <c r="AA8" s="902"/>
      <c r="AB8" s="908"/>
      <c r="AC8" s="878" t="s">
        <v>239</v>
      </c>
      <c r="AD8" s="879"/>
      <c r="AE8" s="902" t="s">
        <v>239</v>
      </c>
      <c r="AF8" s="879"/>
      <c r="AG8" s="902"/>
      <c r="AH8" s="908"/>
      <c r="AI8" s="878" t="s">
        <v>239</v>
      </c>
      <c r="AJ8" s="879"/>
      <c r="AK8" s="902" t="s">
        <v>239</v>
      </c>
      <c r="AL8" s="879"/>
      <c r="AM8" s="902"/>
      <c r="AN8" s="908"/>
      <c r="AO8" s="878" t="s">
        <v>239</v>
      </c>
      <c r="AP8" s="879"/>
      <c r="AQ8" s="878" t="s">
        <v>239</v>
      </c>
      <c r="AR8" s="879"/>
      <c r="AS8" s="902" t="s">
        <v>239</v>
      </c>
      <c r="AT8" s="879"/>
      <c r="AU8" s="902"/>
      <c r="AV8" s="908"/>
      <c r="AW8" s="5" t="s">
        <v>266</v>
      </c>
      <c r="AX8" s="6" t="s">
        <v>24</v>
      </c>
      <c r="BA8" s="664"/>
      <c r="BB8" s="664"/>
      <c r="BC8" s="664"/>
      <c r="BD8" s="664"/>
    </row>
    <row r="9" spans="1:56" ht="17" thickBot="1">
      <c r="A9" s="21"/>
      <c r="B9" s="50"/>
      <c r="C9" s="903"/>
      <c r="D9" s="904"/>
      <c r="E9" s="45"/>
      <c r="F9" s="22"/>
      <c r="G9" s="23"/>
      <c r="H9" s="22"/>
      <c r="I9" s="23"/>
      <c r="J9" s="24"/>
      <c r="K9" s="21"/>
      <c r="L9" s="22"/>
      <c r="M9" s="23"/>
      <c r="N9" s="22"/>
      <c r="O9" s="23"/>
      <c r="P9" s="24"/>
      <c r="Q9" s="21"/>
      <c r="R9" s="22"/>
      <c r="S9" s="23"/>
      <c r="T9" s="22"/>
      <c r="U9" s="23"/>
      <c r="V9" s="24"/>
      <c r="W9" s="21"/>
      <c r="X9" s="22"/>
      <c r="Y9" s="23"/>
      <c r="Z9" s="22"/>
      <c r="AA9" s="23"/>
      <c r="AB9" s="24"/>
      <c r="AC9" s="21"/>
      <c r="AD9" s="22"/>
      <c r="AE9" s="23"/>
      <c r="AF9" s="22"/>
      <c r="AG9" s="23"/>
      <c r="AH9" s="24"/>
      <c r="AI9" s="21"/>
      <c r="AJ9" s="22"/>
      <c r="AK9" s="23"/>
      <c r="AL9" s="22"/>
      <c r="AM9" s="23"/>
      <c r="AN9" s="24"/>
      <c r="AO9" s="21"/>
      <c r="AP9" s="22"/>
      <c r="AQ9" s="21"/>
      <c r="AR9" s="22"/>
      <c r="AS9" s="23"/>
      <c r="AT9" s="22"/>
      <c r="AU9" s="23"/>
      <c r="AV9" s="24"/>
      <c r="AW9" s="7" t="s">
        <v>267</v>
      </c>
      <c r="AX9" s="8" t="s">
        <v>199</v>
      </c>
      <c r="BA9" s="664"/>
      <c r="BB9" s="664"/>
      <c r="BC9" s="664"/>
      <c r="BD9" s="664"/>
    </row>
    <row r="10" spans="1:56" ht="17.25" customHeight="1" thickTop="1">
      <c r="A10" s="918" t="s">
        <v>187</v>
      </c>
      <c r="B10" s="919"/>
      <c r="C10" s="919"/>
      <c r="D10" s="920"/>
      <c r="E10" s="438">
        <f>ＪＲ!E14</f>
        <v>0</v>
      </c>
      <c r="F10" s="443">
        <f>ＪＲ!F14</f>
        <v>0</v>
      </c>
      <c r="G10" s="447">
        <f>ＪＲ!G14</f>
        <v>0</v>
      </c>
      <c r="H10" s="38">
        <f>ＪＲ!H14</f>
        <v>0</v>
      </c>
      <c r="I10" s="445">
        <f>ＪＲ!I14</f>
        <v>0</v>
      </c>
      <c r="J10" s="38">
        <f>ＪＲ!J14</f>
        <v>0</v>
      </c>
      <c r="K10" s="438">
        <f>ＪＲ!K14</f>
        <v>0</v>
      </c>
      <c r="L10" s="443">
        <f>ＪＲ!L14</f>
        <v>0</v>
      </c>
      <c r="M10" s="447">
        <f>ＪＲ!M14</f>
        <v>0</v>
      </c>
      <c r="N10" s="38">
        <f>ＪＲ!N14</f>
        <v>0</v>
      </c>
      <c r="O10" s="445">
        <f>ＪＲ!O14</f>
        <v>0</v>
      </c>
      <c r="P10" s="38">
        <f>ＪＲ!P14</f>
        <v>0</v>
      </c>
      <c r="Q10" s="438">
        <f>ＪＲ!Q14</f>
        <v>0</v>
      </c>
      <c r="R10" s="443">
        <f>ＪＲ!R14</f>
        <v>0</v>
      </c>
      <c r="S10" s="447">
        <f>ＪＲ!S14</f>
        <v>0</v>
      </c>
      <c r="T10" s="38">
        <f>ＪＲ!T14</f>
        <v>0</v>
      </c>
      <c r="U10" s="445">
        <f>ＪＲ!U14</f>
        <v>0</v>
      </c>
      <c r="V10" s="38">
        <f>ＪＲ!V14</f>
        <v>0</v>
      </c>
      <c r="W10" s="438">
        <f>ＪＲ!W14</f>
        <v>5</v>
      </c>
      <c r="X10" s="443">
        <f>ＪＲ!X14</f>
        <v>0</v>
      </c>
      <c r="Y10" s="447">
        <f>ＪＲ!Y14</f>
        <v>0</v>
      </c>
      <c r="Z10" s="38">
        <f>ＪＲ!Z14</f>
        <v>0</v>
      </c>
      <c r="AA10" s="445">
        <f>ＪＲ!AA14</f>
        <v>4</v>
      </c>
      <c r="AB10" s="38">
        <f>ＪＲ!AB14</f>
        <v>0</v>
      </c>
      <c r="AC10" s="438">
        <f>ＪＲ!AC14</f>
        <v>0</v>
      </c>
      <c r="AD10" s="443">
        <f>ＪＲ!AD14</f>
        <v>0</v>
      </c>
      <c r="AE10" s="447">
        <f>ＪＲ!AE14</f>
        <v>0</v>
      </c>
      <c r="AF10" s="38">
        <f>ＪＲ!AF14</f>
        <v>0</v>
      </c>
      <c r="AG10" s="445">
        <f>ＪＲ!AG14</f>
        <v>0</v>
      </c>
      <c r="AH10" s="38">
        <f>ＪＲ!AH14</f>
        <v>0</v>
      </c>
      <c r="AI10" s="438">
        <f>ＪＲ!AI14</f>
        <v>2</v>
      </c>
      <c r="AJ10" s="443">
        <f>ＪＲ!AJ14</f>
        <v>0</v>
      </c>
      <c r="AK10" s="447">
        <f>ＪＲ!AK14</f>
        <v>1</v>
      </c>
      <c r="AL10" s="38">
        <f>ＪＲ!AL14</f>
        <v>0</v>
      </c>
      <c r="AM10" s="445">
        <f>ＪＲ!AM14</f>
        <v>1</v>
      </c>
      <c r="AN10" s="38">
        <f>ＪＲ!AN14</f>
        <v>0</v>
      </c>
      <c r="AO10" s="438">
        <f>ＪＲ!AO14</f>
        <v>1</v>
      </c>
      <c r="AP10" s="443">
        <f>ＪＲ!AP14</f>
        <v>0</v>
      </c>
      <c r="AQ10" s="438">
        <f>ＪＲ!AQ14</f>
        <v>8</v>
      </c>
      <c r="AR10" s="38">
        <f>ＪＲ!AR14</f>
        <v>0</v>
      </c>
      <c r="AS10" s="445">
        <f>ＪＲ!AS14</f>
        <v>1</v>
      </c>
      <c r="AT10" s="38">
        <f>ＪＲ!AT14</f>
        <v>0</v>
      </c>
      <c r="AU10" s="445">
        <f>ＪＲ!AU14</f>
        <v>5</v>
      </c>
      <c r="AV10" s="443">
        <f>ＪＲ!AV14</f>
        <v>0</v>
      </c>
      <c r="AW10" s="915">
        <v>0.21</v>
      </c>
      <c r="AX10" s="916">
        <v>0</v>
      </c>
      <c r="BA10" s="535">
        <f>AQ10/BB10</f>
        <v>0.21078533213378914</v>
      </c>
      <c r="BB10" s="559">
        <f>BC10/10^6</f>
        <v>37.953305</v>
      </c>
      <c r="BC10" s="536">
        <f>SUM(BD10:BD11)</f>
        <v>37953305</v>
      </c>
      <c r="BD10" s="32">
        <f>ＪＲ!BD14</f>
        <v>37148934</v>
      </c>
    </row>
    <row r="11" spans="1:56" ht="17.25" customHeight="1">
      <c r="A11" s="890"/>
      <c r="B11" s="891"/>
      <c r="C11" s="891"/>
      <c r="D11" s="892"/>
      <c r="E11" s="452">
        <f>ＪＲ!E15</f>
        <v>0</v>
      </c>
      <c r="F11" s="453">
        <f>ＪＲ!F15</f>
        <v>0</v>
      </c>
      <c r="G11" s="454">
        <f>ＪＲ!G15</f>
        <v>0</v>
      </c>
      <c r="H11" s="455">
        <f>ＪＲ!H15</f>
        <v>0</v>
      </c>
      <c r="I11" s="481">
        <f>ＪＲ!I15</f>
        <v>0</v>
      </c>
      <c r="J11" s="455">
        <f>ＪＲ!J15</f>
        <v>0</v>
      </c>
      <c r="K11" s="452">
        <f>ＪＲ!K15</f>
        <v>0</v>
      </c>
      <c r="L11" s="453">
        <f>ＪＲ!L15</f>
        <v>0</v>
      </c>
      <c r="M11" s="454">
        <f>ＪＲ!M15</f>
        <v>0</v>
      </c>
      <c r="N11" s="455">
        <f>ＪＲ!N15</f>
        <v>0</v>
      </c>
      <c r="O11" s="481">
        <f>ＪＲ!O15</f>
        <v>0</v>
      </c>
      <c r="P11" s="455">
        <f>ＪＲ!P15</f>
        <v>0</v>
      </c>
      <c r="Q11" s="452">
        <f>ＪＲ!Q15</f>
        <v>0</v>
      </c>
      <c r="R11" s="453">
        <f>ＪＲ!R15</f>
        <v>0</v>
      </c>
      <c r="S11" s="454">
        <f>ＪＲ!S15</f>
        <v>0</v>
      </c>
      <c r="T11" s="455">
        <f>ＪＲ!T15</f>
        <v>0</v>
      </c>
      <c r="U11" s="481">
        <f>ＪＲ!U15</f>
        <v>0</v>
      </c>
      <c r="V11" s="455">
        <f>ＪＲ!V15</f>
        <v>0</v>
      </c>
      <c r="W11" s="452">
        <f>ＪＲ!W15</f>
        <v>0</v>
      </c>
      <c r="X11" s="453">
        <f>ＪＲ!X15</f>
        <v>0</v>
      </c>
      <c r="Y11" s="454">
        <f>ＪＲ!Y15</f>
        <v>0</v>
      </c>
      <c r="Z11" s="455">
        <f>ＪＲ!Z15</f>
        <v>0</v>
      </c>
      <c r="AA11" s="481">
        <f>ＪＲ!AA15</f>
        <v>0</v>
      </c>
      <c r="AB11" s="455">
        <f>ＪＲ!AB15</f>
        <v>0</v>
      </c>
      <c r="AC11" s="452">
        <f>ＪＲ!AC15</f>
        <v>0</v>
      </c>
      <c r="AD11" s="453">
        <f>ＪＲ!AD15</f>
        <v>0</v>
      </c>
      <c r="AE11" s="454">
        <f>ＪＲ!AE15</f>
        <v>0</v>
      </c>
      <c r="AF11" s="455">
        <f>ＪＲ!AF15</f>
        <v>0</v>
      </c>
      <c r="AG11" s="481">
        <f>ＪＲ!AG15</f>
        <v>0</v>
      </c>
      <c r="AH11" s="455">
        <f>ＪＲ!AH15</f>
        <v>0</v>
      </c>
      <c r="AI11" s="452">
        <f>ＪＲ!AI15</f>
        <v>0</v>
      </c>
      <c r="AJ11" s="453">
        <f>ＪＲ!AJ15</f>
        <v>0</v>
      </c>
      <c r="AK11" s="454">
        <f>ＪＲ!AK15</f>
        <v>0</v>
      </c>
      <c r="AL11" s="455">
        <f>ＪＲ!AL15</f>
        <v>0</v>
      </c>
      <c r="AM11" s="481">
        <f>ＪＲ!AM15</f>
        <v>0</v>
      </c>
      <c r="AN11" s="455">
        <f>ＪＲ!AN15</f>
        <v>0</v>
      </c>
      <c r="AO11" s="452">
        <f>ＪＲ!AO15</f>
        <v>0</v>
      </c>
      <c r="AP11" s="453">
        <f>ＪＲ!AP15</f>
        <v>0</v>
      </c>
      <c r="AQ11" s="452">
        <f>ＪＲ!AQ15</f>
        <v>0</v>
      </c>
      <c r="AR11" s="455">
        <f>ＪＲ!AR15</f>
        <v>0</v>
      </c>
      <c r="AS11" s="481">
        <f>ＪＲ!AS15</f>
        <v>0</v>
      </c>
      <c r="AT11" s="455">
        <f>ＪＲ!AT15</f>
        <v>0</v>
      </c>
      <c r="AU11" s="481">
        <f>ＪＲ!AU15</f>
        <v>0</v>
      </c>
      <c r="AV11" s="453">
        <f>ＪＲ!AV15</f>
        <v>0</v>
      </c>
      <c r="AW11" s="900"/>
      <c r="AX11" s="901"/>
      <c r="BA11" s="535">
        <f>AR10/BB11</f>
        <v>0</v>
      </c>
      <c r="BB11" s="559">
        <f>BD11/10^6</f>
        <v>0.80437099999999995</v>
      </c>
      <c r="BC11" s="536"/>
      <c r="BD11" s="32">
        <f>ＪＲ!BD15</f>
        <v>804371</v>
      </c>
    </row>
    <row r="12" spans="1:56" ht="17.25" customHeight="1">
      <c r="A12" s="890" t="s">
        <v>188</v>
      </c>
      <c r="B12" s="891"/>
      <c r="C12" s="891"/>
      <c r="D12" s="892"/>
      <c r="E12" s="449">
        <f>ＪＲ!E22</f>
        <v>0</v>
      </c>
      <c r="F12" s="450">
        <f>ＪＲ!F22</f>
        <v>0</v>
      </c>
      <c r="G12" s="456">
        <f>ＪＲ!G22</f>
        <v>0</v>
      </c>
      <c r="H12" s="40">
        <f>ＪＲ!H22</f>
        <v>0</v>
      </c>
      <c r="I12" s="451">
        <f>ＪＲ!I22</f>
        <v>0</v>
      </c>
      <c r="J12" s="40">
        <f>ＪＲ!J22</f>
        <v>0</v>
      </c>
      <c r="K12" s="449">
        <f>ＪＲ!K22</f>
        <v>0</v>
      </c>
      <c r="L12" s="450">
        <f>ＪＲ!L22</f>
        <v>0</v>
      </c>
      <c r="M12" s="456">
        <f>ＪＲ!M22</f>
        <v>0</v>
      </c>
      <c r="N12" s="40">
        <f>ＪＲ!N22</f>
        <v>0</v>
      </c>
      <c r="O12" s="451">
        <f>ＪＲ!O22</f>
        <v>0</v>
      </c>
      <c r="P12" s="40">
        <f>ＪＲ!P22</f>
        <v>0</v>
      </c>
      <c r="Q12" s="449">
        <f>ＪＲ!Q22</f>
        <v>0</v>
      </c>
      <c r="R12" s="450">
        <f>ＪＲ!R22</f>
        <v>0</v>
      </c>
      <c r="S12" s="456">
        <f>ＪＲ!S22</f>
        <v>0</v>
      </c>
      <c r="T12" s="40">
        <f>ＪＲ!T22</f>
        <v>0</v>
      </c>
      <c r="U12" s="451">
        <f>ＪＲ!U22</f>
        <v>0</v>
      </c>
      <c r="V12" s="40">
        <f>ＪＲ!V22</f>
        <v>0</v>
      </c>
      <c r="W12" s="449">
        <f>ＪＲ!W22</f>
        <v>10</v>
      </c>
      <c r="X12" s="450">
        <f>ＪＲ!X22</f>
        <v>0</v>
      </c>
      <c r="Y12" s="456">
        <f>ＪＲ!Y22</f>
        <v>7</v>
      </c>
      <c r="Z12" s="40">
        <f>ＪＲ!Z22</f>
        <v>0</v>
      </c>
      <c r="AA12" s="451">
        <f>ＪＲ!AA22</f>
        <v>1</v>
      </c>
      <c r="AB12" s="40">
        <f>ＪＲ!AB22</f>
        <v>0</v>
      </c>
      <c r="AC12" s="449">
        <f>ＪＲ!AC22</f>
        <v>0</v>
      </c>
      <c r="AD12" s="450">
        <f>ＪＲ!AD22</f>
        <v>0</v>
      </c>
      <c r="AE12" s="456">
        <f>ＪＲ!AE22</f>
        <v>0</v>
      </c>
      <c r="AF12" s="40">
        <f>ＪＲ!AF22</f>
        <v>0</v>
      </c>
      <c r="AG12" s="451">
        <f>ＪＲ!AG22</f>
        <v>0</v>
      </c>
      <c r="AH12" s="40">
        <f>ＪＲ!AH22</f>
        <v>0</v>
      </c>
      <c r="AI12" s="449">
        <f>ＪＲ!AI22</f>
        <v>21</v>
      </c>
      <c r="AJ12" s="450">
        <f>ＪＲ!AJ22</f>
        <v>1</v>
      </c>
      <c r="AK12" s="456">
        <f>ＪＲ!AK22</f>
        <v>16</v>
      </c>
      <c r="AL12" s="40">
        <f>ＪＲ!AL22</f>
        <v>0</v>
      </c>
      <c r="AM12" s="451">
        <f>ＪＲ!AM22</f>
        <v>5</v>
      </c>
      <c r="AN12" s="40">
        <f>ＪＲ!AN22</f>
        <v>1</v>
      </c>
      <c r="AO12" s="449">
        <f>ＪＲ!AO22</f>
        <v>0</v>
      </c>
      <c r="AP12" s="450">
        <f>ＪＲ!AP22</f>
        <v>0</v>
      </c>
      <c r="AQ12" s="449">
        <f>ＪＲ!AQ22</f>
        <v>31</v>
      </c>
      <c r="AR12" s="40">
        <f>ＪＲ!AR22</f>
        <v>1</v>
      </c>
      <c r="AS12" s="451">
        <f>ＪＲ!AS22</f>
        <v>23</v>
      </c>
      <c r="AT12" s="40">
        <f>ＪＲ!AT22</f>
        <v>0</v>
      </c>
      <c r="AU12" s="451">
        <f>ＪＲ!AU22</f>
        <v>6</v>
      </c>
      <c r="AV12" s="450">
        <f>ＪＲ!AV22</f>
        <v>1</v>
      </c>
      <c r="AW12" s="897">
        <v>0.47</v>
      </c>
      <c r="AX12" s="899">
        <v>0.05</v>
      </c>
      <c r="BA12" s="535">
        <f t="shared" ref="BA12" si="0">AQ12/BB12</f>
        <v>0.4735067562723928</v>
      </c>
      <c r="BB12" s="559">
        <f t="shared" ref="BB12" si="1">BC12/10^6</f>
        <v>65.468970799999994</v>
      </c>
      <c r="BC12" s="536">
        <f t="shared" ref="BC12" si="2">SUM(BD12:BD13)</f>
        <v>65468970.799999997</v>
      </c>
      <c r="BD12" s="32">
        <f>ＪＲ!BD22</f>
        <v>47557559.799999997</v>
      </c>
    </row>
    <row r="13" spans="1:56" ht="17.25" customHeight="1">
      <c r="A13" s="890"/>
      <c r="B13" s="891"/>
      <c r="C13" s="891"/>
      <c r="D13" s="892"/>
      <c r="E13" s="441">
        <f>ＪＲ!E23</f>
        <v>0</v>
      </c>
      <c r="F13" s="444">
        <f>ＪＲ!F23</f>
        <v>0</v>
      </c>
      <c r="G13" s="448">
        <f>ＪＲ!G23</f>
        <v>0</v>
      </c>
      <c r="H13" s="442">
        <f>ＪＲ!H23</f>
        <v>0</v>
      </c>
      <c r="I13" s="446">
        <f>ＪＲ!I23</f>
        <v>0</v>
      </c>
      <c r="J13" s="442">
        <f>ＪＲ!J23</f>
        <v>0</v>
      </c>
      <c r="K13" s="441">
        <f>ＪＲ!K23</f>
        <v>0</v>
      </c>
      <c r="L13" s="444">
        <f>ＪＲ!L23</f>
        <v>0</v>
      </c>
      <c r="M13" s="448">
        <f>ＪＲ!M23</f>
        <v>0</v>
      </c>
      <c r="N13" s="442">
        <f>ＪＲ!N23</f>
        <v>0</v>
      </c>
      <c r="O13" s="446">
        <f>ＪＲ!O23</f>
        <v>0</v>
      </c>
      <c r="P13" s="442">
        <f>ＪＲ!P23</f>
        <v>0</v>
      </c>
      <c r="Q13" s="441">
        <f>ＪＲ!Q23</f>
        <v>0</v>
      </c>
      <c r="R13" s="444">
        <f>ＪＲ!R23</f>
        <v>0</v>
      </c>
      <c r="S13" s="448">
        <f>ＪＲ!S23</f>
        <v>0</v>
      </c>
      <c r="T13" s="442">
        <f>ＪＲ!T23</f>
        <v>0</v>
      </c>
      <c r="U13" s="446">
        <f>ＪＲ!U23</f>
        <v>0</v>
      </c>
      <c r="V13" s="442">
        <f>ＪＲ!V23</f>
        <v>0</v>
      </c>
      <c r="W13" s="441">
        <f>ＪＲ!W23</f>
        <v>0</v>
      </c>
      <c r="X13" s="444">
        <f>ＪＲ!X23</f>
        <v>0</v>
      </c>
      <c r="Y13" s="448">
        <f>ＪＲ!Y23</f>
        <v>0</v>
      </c>
      <c r="Z13" s="442">
        <f>ＪＲ!Z23</f>
        <v>0</v>
      </c>
      <c r="AA13" s="446">
        <f>ＪＲ!AA23</f>
        <v>0</v>
      </c>
      <c r="AB13" s="442">
        <f>ＪＲ!AB23</f>
        <v>0</v>
      </c>
      <c r="AC13" s="441">
        <f>ＪＲ!AC23</f>
        <v>0</v>
      </c>
      <c r="AD13" s="444">
        <f>ＪＲ!AD23</f>
        <v>0</v>
      </c>
      <c r="AE13" s="448">
        <f>ＪＲ!AE23</f>
        <v>0</v>
      </c>
      <c r="AF13" s="442">
        <f>ＪＲ!AF23</f>
        <v>0</v>
      </c>
      <c r="AG13" s="446">
        <f>ＪＲ!AG23</f>
        <v>0</v>
      </c>
      <c r="AH13" s="442">
        <f>ＪＲ!AH23</f>
        <v>0</v>
      </c>
      <c r="AI13" s="441">
        <f>ＪＲ!AI23</f>
        <v>2</v>
      </c>
      <c r="AJ13" s="444">
        <f>ＪＲ!AJ23</f>
        <v>1</v>
      </c>
      <c r="AK13" s="448">
        <f>ＪＲ!AK23</f>
        <v>0</v>
      </c>
      <c r="AL13" s="442">
        <f>ＪＲ!AL23</f>
        <v>0</v>
      </c>
      <c r="AM13" s="446">
        <f>ＪＲ!AM23</f>
        <v>2</v>
      </c>
      <c r="AN13" s="442">
        <f>ＪＲ!AN23</f>
        <v>1</v>
      </c>
      <c r="AO13" s="441">
        <f>ＪＲ!AO23</f>
        <v>0</v>
      </c>
      <c r="AP13" s="444">
        <f>ＪＲ!AP23</f>
        <v>0</v>
      </c>
      <c r="AQ13" s="441">
        <f>ＪＲ!AQ23</f>
        <v>2</v>
      </c>
      <c r="AR13" s="442">
        <f>ＪＲ!AR23</f>
        <v>1</v>
      </c>
      <c r="AS13" s="446">
        <f>ＪＲ!AS23</f>
        <v>0</v>
      </c>
      <c r="AT13" s="442">
        <f>ＪＲ!AT23</f>
        <v>0</v>
      </c>
      <c r="AU13" s="446">
        <f>ＪＲ!AU23</f>
        <v>2</v>
      </c>
      <c r="AV13" s="444">
        <f>ＪＲ!AV23</f>
        <v>1</v>
      </c>
      <c r="AW13" s="900"/>
      <c r="AX13" s="901"/>
      <c r="BA13" s="535">
        <f t="shared" ref="BA13" si="3">AR12/BB13</f>
        <v>5.583033073162131E-2</v>
      </c>
      <c r="BB13" s="559">
        <f t="shared" ref="BB13" si="4">BD13/10^6</f>
        <v>17.911411000000001</v>
      </c>
      <c r="BC13" s="536"/>
      <c r="BD13" s="32">
        <f>ＪＲ!BD23</f>
        <v>17911411</v>
      </c>
    </row>
    <row r="14" spans="1:56" ht="17.25" customHeight="1">
      <c r="A14" s="890" t="s">
        <v>198</v>
      </c>
      <c r="B14" s="891"/>
      <c r="C14" s="891"/>
      <c r="D14" s="892"/>
      <c r="E14" s="449">
        <f>ＪＲ!E32</f>
        <v>0</v>
      </c>
      <c r="F14" s="450">
        <f>ＪＲ!F32</f>
        <v>0</v>
      </c>
      <c r="G14" s="456">
        <f>ＪＲ!G32</f>
        <v>0</v>
      </c>
      <c r="H14" s="40">
        <f>ＪＲ!H32</f>
        <v>0</v>
      </c>
      <c r="I14" s="451">
        <f>ＪＲ!I32</f>
        <v>0</v>
      </c>
      <c r="J14" s="40">
        <f>ＪＲ!J32</f>
        <v>0</v>
      </c>
      <c r="K14" s="449">
        <f>ＪＲ!K32</f>
        <v>0</v>
      </c>
      <c r="L14" s="450">
        <f>ＪＲ!L32</f>
        <v>0</v>
      </c>
      <c r="M14" s="456">
        <f>ＪＲ!M32</f>
        <v>0</v>
      </c>
      <c r="N14" s="40">
        <f>ＪＲ!N32</f>
        <v>0</v>
      </c>
      <c r="O14" s="451">
        <f>ＪＲ!O32</f>
        <v>0</v>
      </c>
      <c r="P14" s="40">
        <f>ＪＲ!P32</f>
        <v>0</v>
      </c>
      <c r="Q14" s="449">
        <f>ＪＲ!Q32</f>
        <v>0</v>
      </c>
      <c r="R14" s="450">
        <f>ＪＲ!R32</f>
        <v>0</v>
      </c>
      <c r="S14" s="456">
        <f>ＪＲ!S32</f>
        <v>0</v>
      </c>
      <c r="T14" s="40">
        <f>ＪＲ!T32</f>
        <v>0</v>
      </c>
      <c r="U14" s="451">
        <f>ＪＲ!U32</f>
        <v>0</v>
      </c>
      <c r="V14" s="40">
        <f>ＪＲ!V32</f>
        <v>0</v>
      </c>
      <c r="W14" s="449">
        <f>ＪＲ!W32</f>
        <v>3</v>
      </c>
      <c r="X14" s="450">
        <f>ＪＲ!X32</f>
        <v>0</v>
      </c>
      <c r="Y14" s="456">
        <f>ＪＲ!Y32</f>
        <v>1</v>
      </c>
      <c r="Z14" s="40">
        <f>ＪＲ!Z32</f>
        <v>0</v>
      </c>
      <c r="AA14" s="451">
        <f>ＪＲ!AA32</f>
        <v>0</v>
      </c>
      <c r="AB14" s="40">
        <f>ＪＲ!AB32</f>
        <v>0</v>
      </c>
      <c r="AC14" s="449">
        <f>ＪＲ!AC32</f>
        <v>0</v>
      </c>
      <c r="AD14" s="450">
        <f>ＪＲ!AD32</f>
        <v>0</v>
      </c>
      <c r="AE14" s="456">
        <f>ＪＲ!AE32</f>
        <v>0</v>
      </c>
      <c r="AF14" s="40">
        <f>ＪＲ!AF32</f>
        <v>0</v>
      </c>
      <c r="AG14" s="451">
        <f>ＪＲ!AG32</f>
        <v>0</v>
      </c>
      <c r="AH14" s="40">
        <f>ＪＲ!AH32</f>
        <v>0</v>
      </c>
      <c r="AI14" s="449">
        <f>ＪＲ!AI32</f>
        <v>5</v>
      </c>
      <c r="AJ14" s="450">
        <f>ＪＲ!AJ32</f>
        <v>0</v>
      </c>
      <c r="AK14" s="456">
        <f>ＪＲ!AK32</f>
        <v>4</v>
      </c>
      <c r="AL14" s="40">
        <f>ＪＲ!AL32</f>
        <v>0</v>
      </c>
      <c r="AM14" s="451">
        <f>ＪＲ!AM32</f>
        <v>1</v>
      </c>
      <c r="AN14" s="40">
        <f>ＪＲ!AN32</f>
        <v>0</v>
      </c>
      <c r="AO14" s="449">
        <f>ＪＲ!AO32</f>
        <v>0</v>
      </c>
      <c r="AP14" s="450">
        <f>ＪＲ!AP32</f>
        <v>0</v>
      </c>
      <c r="AQ14" s="449">
        <f>ＪＲ!AQ32</f>
        <v>8</v>
      </c>
      <c r="AR14" s="40">
        <f>ＪＲ!AR32</f>
        <v>0</v>
      </c>
      <c r="AS14" s="451">
        <f>ＪＲ!AS32</f>
        <v>5</v>
      </c>
      <c r="AT14" s="40">
        <f>ＪＲ!AT32</f>
        <v>0</v>
      </c>
      <c r="AU14" s="451">
        <f>ＪＲ!AU32</f>
        <v>1</v>
      </c>
      <c r="AV14" s="450">
        <f>ＪＲ!AV32</f>
        <v>0</v>
      </c>
      <c r="AW14" s="897">
        <v>0.2</v>
      </c>
      <c r="AX14" s="899">
        <v>0</v>
      </c>
      <c r="BA14" s="535">
        <f t="shared" ref="BA14" si="5">AQ14/BB14</f>
        <v>0.20115764464363017</v>
      </c>
      <c r="BB14" s="559">
        <f t="shared" ref="BB14" si="6">BC14/10^6</f>
        <v>39.769803500000002</v>
      </c>
      <c r="BC14" s="536">
        <f t="shared" ref="BC14" si="7">SUM(BD14:BD15)</f>
        <v>39769803.5</v>
      </c>
      <c r="BD14" s="32">
        <f>ＪＲ!BD32</f>
        <v>27151682.699999999</v>
      </c>
    </row>
    <row r="15" spans="1:56" ht="17.25" customHeight="1">
      <c r="A15" s="890"/>
      <c r="B15" s="891"/>
      <c r="C15" s="891"/>
      <c r="D15" s="892"/>
      <c r="E15" s="441">
        <f>ＪＲ!E33</f>
        <v>0</v>
      </c>
      <c r="F15" s="444">
        <f>ＪＲ!F33</f>
        <v>0</v>
      </c>
      <c r="G15" s="448">
        <f>ＪＲ!G33</f>
        <v>0</v>
      </c>
      <c r="H15" s="442">
        <f>ＪＲ!H33</f>
        <v>0</v>
      </c>
      <c r="I15" s="446">
        <f>ＪＲ!I33</f>
        <v>0</v>
      </c>
      <c r="J15" s="442">
        <f>ＪＲ!J33</f>
        <v>0</v>
      </c>
      <c r="K15" s="441">
        <f>ＪＲ!K33</f>
        <v>0</v>
      </c>
      <c r="L15" s="444">
        <f>ＪＲ!L33</f>
        <v>0</v>
      </c>
      <c r="M15" s="448">
        <f>ＪＲ!M33</f>
        <v>0</v>
      </c>
      <c r="N15" s="442">
        <f>ＪＲ!N33</f>
        <v>0</v>
      </c>
      <c r="O15" s="446">
        <f>ＪＲ!O33</f>
        <v>0</v>
      </c>
      <c r="P15" s="442">
        <f>ＪＲ!P33</f>
        <v>0</v>
      </c>
      <c r="Q15" s="441">
        <f>ＪＲ!Q33</f>
        <v>0</v>
      </c>
      <c r="R15" s="444">
        <f>ＪＲ!R33</f>
        <v>0</v>
      </c>
      <c r="S15" s="448">
        <f>ＪＲ!S33</f>
        <v>0</v>
      </c>
      <c r="T15" s="442">
        <f>ＪＲ!T33</f>
        <v>0</v>
      </c>
      <c r="U15" s="446">
        <f>ＪＲ!U33</f>
        <v>0</v>
      </c>
      <c r="V15" s="442">
        <f>ＪＲ!V33</f>
        <v>0</v>
      </c>
      <c r="W15" s="441">
        <f>ＪＲ!W33</f>
        <v>0</v>
      </c>
      <c r="X15" s="444">
        <f>ＪＲ!X33</f>
        <v>0</v>
      </c>
      <c r="Y15" s="448">
        <f>ＪＲ!Y33</f>
        <v>0</v>
      </c>
      <c r="Z15" s="442">
        <f>ＪＲ!Z33</f>
        <v>0</v>
      </c>
      <c r="AA15" s="446">
        <f>ＪＲ!AA33</f>
        <v>0</v>
      </c>
      <c r="AB15" s="442">
        <f>ＪＲ!AB33</f>
        <v>0</v>
      </c>
      <c r="AC15" s="441">
        <f>ＪＲ!AC33</f>
        <v>0</v>
      </c>
      <c r="AD15" s="444">
        <f>ＪＲ!AD33</f>
        <v>0</v>
      </c>
      <c r="AE15" s="448">
        <f>ＪＲ!AE33</f>
        <v>0</v>
      </c>
      <c r="AF15" s="442">
        <f>ＪＲ!AF33</f>
        <v>0</v>
      </c>
      <c r="AG15" s="446">
        <f>ＪＲ!AG33</f>
        <v>0</v>
      </c>
      <c r="AH15" s="442">
        <f>ＪＲ!AH33</f>
        <v>0</v>
      </c>
      <c r="AI15" s="441">
        <f>ＪＲ!AI33</f>
        <v>0</v>
      </c>
      <c r="AJ15" s="444">
        <f>ＪＲ!AJ33</f>
        <v>0</v>
      </c>
      <c r="AK15" s="448">
        <f>ＪＲ!AK33</f>
        <v>0</v>
      </c>
      <c r="AL15" s="442">
        <f>ＪＲ!AL33</f>
        <v>0</v>
      </c>
      <c r="AM15" s="446">
        <f>ＪＲ!AM33</f>
        <v>0</v>
      </c>
      <c r="AN15" s="442">
        <f>ＪＲ!AN33</f>
        <v>0</v>
      </c>
      <c r="AO15" s="441">
        <f>ＪＲ!AO33</f>
        <v>0</v>
      </c>
      <c r="AP15" s="444">
        <f>ＪＲ!AP33</f>
        <v>0</v>
      </c>
      <c r="AQ15" s="441">
        <f>ＪＲ!AQ33</f>
        <v>0</v>
      </c>
      <c r="AR15" s="442">
        <f>ＪＲ!AR33</f>
        <v>0</v>
      </c>
      <c r="AS15" s="446">
        <f>ＪＲ!AS33</f>
        <v>0</v>
      </c>
      <c r="AT15" s="442">
        <f>ＪＲ!AT33</f>
        <v>0</v>
      </c>
      <c r="AU15" s="446">
        <f>ＪＲ!AU33</f>
        <v>0</v>
      </c>
      <c r="AV15" s="444">
        <f>ＪＲ!AV33</f>
        <v>0</v>
      </c>
      <c r="AW15" s="900"/>
      <c r="AX15" s="901"/>
      <c r="BA15" s="535">
        <f t="shared" ref="BA15" si="8">AR14/BB15</f>
        <v>0</v>
      </c>
      <c r="BB15" s="559">
        <f t="shared" ref="BB15" si="9">BD15/10^6</f>
        <v>12.618120800000002</v>
      </c>
      <c r="BC15" s="536"/>
      <c r="BD15" s="32">
        <f>ＪＲ!BD33</f>
        <v>12618120.800000001</v>
      </c>
    </row>
    <row r="16" spans="1:56" ht="17.25" customHeight="1">
      <c r="A16" s="890" t="s">
        <v>189</v>
      </c>
      <c r="B16" s="891"/>
      <c r="C16" s="891"/>
      <c r="D16" s="892"/>
      <c r="E16" s="449">
        <f>ＪＲ!E40</f>
        <v>0</v>
      </c>
      <c r="F16" s="450">
        <f>ＪＲ!F40</f>
        <v>0</v>
      </c>
      <c r="G16" s="456">
        <f>ＪＲ!G40</f>
        <v>0</v>
      </c>
      <c r="H16" s="40">
        <f>ＪＲ!H40</f>
        <v>0</v>
      </c>
      <c r="I16" s="451">
        <f>ＪＲ!I40</f>
        <v>0</v>
      </c>
      <c r="J16" s="40">
        <f>ＪＲ!J40</f>
        <v>0</v>
      </c>
      <c r="K16" s="449">
        <f>ＪＲ!K40</f>
        <v>0</v>
      </c>
      <c r="L16" s="450">
        <f>ＪＲ!L40</f>
        <v>0</v>
      </c>
      <c r="M16" s="456">
        <f>ＪＲ!M40</f>
        <v>0</v>
      </c>
      <c r="N16" s="40">
        <f>ＪＲ!N40</f>
        <v>0</v>
      </c>
      <c r="O16" s="451">
        <f>ＪＲ!O40</f>
        <v>0</v>
      </c>
      <c r="P16" s="40">
        <f>ＪＲ!P40</f>
        <v>0</v>
      </c>
      <c r="Q16" s="449">
        <f>ＪＲ!Q40</f>
        <v>0</v>
      </c>
      <c r="R16" s="450">
        <f>ＪＲ!R40</f>
        <v>0</v>
      </c>
      <c r="S16" s="456">
        <f>ＪＲ!S40</f>
        <v>0</v>
      </c>
      <c r="T16" s="40">
        <f>ＪＲ!T40</f>
        <v>0</v>
      </c>
      <c r="U16" s="451">
        <f>ＪＲ!U40</f>
        <v>0</v>
      </c>
      <c r="V16" s="40">
        <f>ＪＲ!V40</f>
        <v>0</v>
      </c>
      <c r="W16" s="449">
        <f>ＪＲ!W40</f>
        <v>37</v>
      </c>
      <c r="X16" s="450">
        <f>ＪＲ!X40</f>
        <v>0</v>
      </c>
      <c r="Y16" s="456">
        <f>ＪＲ!Y40</f>
        <v>19</v>
      </c>
      <c r="Z16" s="40">
        <f>ＪＲ!Z40</f>
        <v>0</v>
      </c>
      <c r="AA16" s="451">
        <f>ＪＲ!AA40</f>
        <v>7</v>
      </c>
      <c r="AB16" s="40">
        <f>ＪＲ!AB40</f>
        <v>0</v>
      </c>
      <c r="AC16" s="449">
        <f>ＪＲ!AC40</f>
        <v>0</v>
      </c>
      <c r="AD16" s="450">
        <f>ＪＲ!AD40</f>
        <v>0</v>
      </c>
      <c r="AE16" s="456">
        <f>ＪＲ!AE40</f>
        <v>0</v>
      </c>
      <c r="AF16" s="40">
        <f>ＪＲ!AF40</f>
        <v>0</v>
      </c>
      <c r="AG16" s="451">
        <f>ＪＲ!AG40</f>
        <v>0</v>
      </c>
      <c r="AH16" s="40">
        <f>ＪＲ!AH40</f>
        <v>0</v>
      </c>
      <c r="AI16" s="449">
        <f>ＪＲ!AI40</f>
        <v>99</v>
      </c>
      <c r="AJ16" s="450">
        <f>ＪＲ!AJ40</f>
        <v>1</v>
      </c>
      <c r="AK16" s="456">
        <f>ＪＲ!AK40</f>
        <v>35</v>
      </c>
      <c r="AL16" s="40">
        <f>ＪＲ!AL40</f>
        <v>0</v>
      </c>
      <c r="AM16" s="451">
        <f>ＪＲ!AM40</f>
        <v>68</v>
      </c>
      <c r="AN16" s="40">
        <f>ＪＲ!AN40</f>
        <v>1</v>
      </c>
      <c r="AO16" s="449">
        <f>ＪＲ!AO40</f>
        <v>1</v>
      </c>
      <c r="AP16" s="450">
        <f>ＪＲ!AP40</f>
        <v>1</v>
      </c>
      <c r="AQ16" s="449">
        <f>ＪＲ!AQ40</f>
        <v>137</v>
      </c>
      <c r="AR16" s="40">
        <f>ＪＲ!AR40</f>
        <v>2</v>
      </c>
      <c r="AS16" s="451">
        <f>ＪＲ!AS40</f>
        <v>54</v>
      </c>
      <c r="AT16" s="40">
        <f>ＪＲ!AT40</f>
        <v>0</v>
      </c>
      <c r="AU16" s="451">
        <f>ＪＲ!AU40</f>
        <v>75</v>
      </c>
      <c r="AV16" s="450">
        <f>ＪＲ!AV40</f>
        <v>1</v>
      </c>
      <c r="AW16" s="897">
        <v>0.68</v>
      </c>
      <c r="AX16" s="899">
        <v>0.06</v>
      </c>
      <c r="BA16" s="535">
        <f t="shared" ref="BA16" si="10">AQ16/BB16</f>
        <v>0.67849392043991386</v>
      </c>
      <c r="BB16" s="559">
        <f t="shared" ref="BB16" si="11">BC16/10^6</f>
        <v>201.9178004</v>
      </c>
      <c r="BC16" s="536">
        <f t="shared" ref="BC16" si="12">SUM(BD16:BD17)</f>
        <v>201917800.40000001</v>
      </c>
      <c r="BD16" s="32">
        <f>ＪＲ!BD40</f>
        <v>167529800.40000001</v>
      </c>
    </row>
    <row r="17" spans="1:56" ht="17.25" customHeight="1">
      <c r="A17" s="890"/>
      <c r="B17" s="891"/>
      <c r="C17" s="891"/>
      <c r="D17" s="892"/>
      <c r="E17" s="441">
        <f>ＪＲ!E41</f>
        <v>0</v>
      </c>
      <c r="F17" s="444">
        <f>ＪＲ!F41</f>
        <v>0</v>
      </c>
      <c r="G17" s="448">
        <f>ＪＲ!G41</f>
        <v>0</v>
      </c>
      <c r="H17" s="442">
        <f>ＪＲ!H41</f>
        <v>0</v>
      </c>
      <c r="I17" s="446">
        <f>ＪＲ!I41</f>
        <v>0</v>
      </c>
      <c r="J17" s="442">
        <f>ＪＲ!J41</f>
        <v>0</v>
      </c>
      <c r="K17" s="441">
        <f>ＪＲ!K41</f>
        <v>0</v>
      </c>
      <c r="L17" s="444">
        <f>ＪＲ!L41</f>
        <v>0</v>
      </c>
      <c r="M17" s="448">
        <f>ＪＲ!M41</f>
        <v>0</v>
      </c>
      <c r="N17" s="442">
        <f>ＪＲ!N41</f>
        <v>0</v>
      </c>
      <c r="O17" s="446">
        <f>ＪＲ!O41</f>
        <v>0</v>
      </c>
      <c r="P17" s="442">
        <f>ＪＲ!P41</f>
        <v>0</v>
      </c>
      <c r="Q17" s="441">
        <f>ＪＲ!Q41</f>
        <v>0</v>
      </c>
      <c r="R17" s="444">
        <f>ＪＲ!R41</f>
        <v>0</v>
      </c>
      <c r="S17" s="448">
        <f>ＪＲ!S41</f>
        <v>0</v>
      </c>
      <c r="T17" s="442">
        <f>ＪＲ!T41</f>
        <v>0</v>
      </c>
      <c r="U17" s="446">
        <f>ＪＲ!U41</f>
        <v>0</v>
      </c>
      <c r="V17" s="442">
        <f>ＪＲ!V41</f>
        <v>0</v>
      </c>
      <c r="W17" s="441">
        <f>ＪＲ!W41</f>
        <v>0</v>
      </c>
      <c r="X17" s="444">
        <f>ＪＲ!X41</f>
        <v>0</v>
      </c>
      <c r="Y17" s="448">
        <f>ＪＲ!Y41</f>
        <v>0</v>
      </c>
      <c r="Z17" s="442">
        <f>ＪＲ!Z41</f>
        <v>0</v>
      </c>
      <c r="AA17" s="446">
        <f>ＪＲ!AA41</f>
        <v>0</v>
      </c>
      <c r="AB17" s="442">
        <f>ＪＲ!AB41</f>
        <v>0</v>
      </c>
      <c r="AC17" s="441">
        <f>ＪＲ!AC41</f>
        <v>0</v>
      </c>
      <c r="AD17" s="444">
        <f>ＪＲ!AD41</f>
        <v>0</v>
      </c>
      <c r="AE17" s="448">
        <f>ＪＲ!AE41</f>
        <v>0</v>
      </c>
      <c r="AF17" s="442">
        <f>ＪＲ!AF41</f>
        <v>0</v>
      </c>
      <c r="AG17" s="446">
        <f>ＪＲ!AG41</f>
        <v>0</v>
      </c>
      <c r="AH17" s="442">
        <f>ＪＲ!AH41</f>
        <v>0</v>
      </c>
      <c r="AI17" s="441">
        <f>ＪＲ!AI41</f>
        <v>1</v>
      </c>
      <c r="AJ17" s="444">
        <f>ＪＲ!AJ41</f>
        <v>0</v>
      </c>
      <c r="AK17" s="448">
        <f>ＪＲ!AK41</f>
        <v>0</v>
      </c>
      <c r="AL17" s="442">
        <f>ＪＲ!AL41</f>
        <v>0</v>
      </c>
      <c r="AM17" s="446">
        <f>ＪＲ!AM41</f>
        <v>4</v>
      </c>
      <c r="AN17" s="442">
        <f>ＪＲ!AN41</f>
        <v>0</v>
      </c>
      <c r="AO17" s="441">
        <f>ＪＲ!AO41</f>
        <v>0</v>
      </c>
      <c r="AP17" s="444">
        <f>ＪＲ!AP41</f>
        <v>0</v>
      </c>
      <c r="AQ17" s="441">
        <f>ＪＲ!AQ41</f>
        <v>1</v>
      </c>
      <c r="AR17" s="442">
        <f>ＪＲ!AR41</f>
        <v>0</v>
      </c>
      <c r="AS17" s="446">
        <f>ＪＲ!AS41</f>
        <v>0</v>
      </c>
      <c r="AT17" s="442">
        <f>ＪＲ!AT41</f>
        <v>0</v>
      </c>
      <c r="AU17" s="446">
        <f>ＪＲ!AU41</f>
        <v>4</v>
      </c>
      <c r="AV17" s="444">
        <f>ＪＲ!AV41</f>
        <v>0</v>
      </c>
      <c r="AW17" s="900"/>
      <c r="AX17" s="901"/>
      <c r="BA17" s="535">
        <f>AR16/BB17</f>
        <v>5.815982319413749E-2</v>
      </c>
      <c r="BB17" s="559">
        <f t="shared" ref="BB17" si="13">BD17/10^6</f>
        <v>34.387999999999998</v>
      </c>
      <c r="BC17" s="536"/>
      <c r="BD17" s="32">
        <f>ＪＲ!BD41</f>
        <v>34388000</v>
      </c>
    </row>
    <row r="18" spans="1:56" ht="17.25" customHeight="1">
      <c r="A18" s="890" t="s">
        <v>190</v>
      </c>
      <c r="B18" s="891"/>
      <c r="C18" s="891"/>
      <c r="D18" s="892"/>
      <c r="E18" s="449">
        <f>ＪＲ!E50</f>
        <v>0</v>
      </c>
      <c r="F18" s="450">
        <f>ＪＲ!F50</f>
        <v>0</v>
      </c>
      <c r="G18" s="456">
        <f>ＪＲ!G50</f>
        <v>0</v>
      </c>
      <c r="H18" s="40">
        <f>ＪＲ!H50</f>
        <v>0</v>
      </c>
      <c r="I18" s="451">
        <f>ＪＲ!I50</f>
        <v>0</v>
      </c>
      <c r="J18" s="40">
        <f>ＪＲ!J50</f>
        <v>0</v>
      </c>
      <c r="K18" s="449">
        <f>ＪＲ!K50</f>
        <v>1</v>
      </c>
      <c r="L18" s="450">
        <f>ＪＲ!L50</f>
        <v>0</v>
      </c>
      <c r="M18" s="456">
        <f>ＪＲ!M50</f>
        <v>1</v>
      </c>
      <c r="N18" s="40">
        <f>ＪＲ!N50</f>
        <v>0</v>
      </c>
      <c r="O18" s="451">
        <f>ＪＲ!O50</f>
        <v>0</v>
      </c>
      <c r="P18" s="40">
        <f>ＪＲ!P50</f>
        <v>0</v>
      </c>
      <c r="Q18" s="449">
        <f>ＪＲ!Q50</f>
        <v>0</v>
      </c>
      <c r="R18" s="450">
        <f>ＪＲ!R50</f>
        <v>0</v>
      </c>
      <c r="S18" s="456">
        <f>ＪＲ!S50</f>
        <v>0</v>
      </c>
      <c r="T18" s="40">
        <f>ＪＲ!T50</f>
        <v>0</v>
      </c>
      <c r="U18" s="451">
        <f>ＪＲ!U50</f>
        <v>0</v>
      </c>
      <c r="V18" s="40">
        <f>ＪＲ!V50</f>
        <v>0</v>
      </c>
      <c r="W18" s="449">
        <f>ＪＲ!W50</f>
        <v>14</v>
      </c>
      <c r="X18" s="450">
        <f>ＪＲ!X50</f>
        <v>0</v>
      </c>
      <c r="Y18" s="456">
        <f>ＪＲ!Y50</f>
        <v>12</v>
      </c>
      <c r="Z18" s="40">
        <f>ＪＲ!Z50</f>
        <v>0</v>
      </c>
      <c r="AA18" s="451">
        <f>ＪＲ!AA50</f>
        <v>2</v>
      </c>
      <c r="AB18" s="40">
        <f>ＪＲ!AB50</f>
        <v>0</v>
      </c>
      <c r="AC18" s="449">
        <f>ＪＲ!AC50</f>
        <v>0</v>
      </c>
      <c r="AD18" s="450">
        <f>ＪＲ!AD50</f>
        <v>0</v>
      </c>
      <c r="AE18" s="456">
        <f>ＪＲ!AE50</f>
        <v>0</v>
      </c>
      <c r="AF18" s="40">
        <f>ＪＲ!AF50</f>
        <v>0</v>
      </c>
      <c r="AG18" s="451">
        <f>ＪＲ!AG50</f>
        <v>0</v>
      </c>
      <c r="AH18" s="40">
        <f>ＪＲ!AH50</f>
        <v>0</v>
      </c>
      <c r="AI18" s="449">
        <f>ＪＲ!AI50</f>
        <v>24</v>
      </c>
      <c r="AJ18" s="450">
        <f>ＪＲ!AJ50</f>
        <v>1</v>
      </c>
      <c r="AK18" s="456">
        <f>ＪＲ!AK50</f>
        <v>18</v>
      </c>
      <c r="AL18" s="40">
        <f>ＪＲ!AL50</f>
        <v>0</v>
      </c>
      <c r="AM18" s="451">
        <f>ＪＲ!AM50</f>
        <v>7</v>
      </c>
      <c r="AN18" s="40">
        <f>ＪＲ!AN50</f>
        <v>1</v>
      </c>
      <c r="AO18" s="449">
        <f>ＪＲ!AO50</f>
        <v>0</v>
      </c>
      <c r="AP18" s="450">
        <f>ＪＲ!AP50</f>
        <v>0</v>
      </c>
      <c r="AQ18" s="449">
        <f>ＪＲ!AQ50</f>
        <v>39</v>
      </c>
      <c r="AR18" s="40">
        <f>ＪＲ!AR50</f>
        <v>1</v>
      </c>
      <c r="AS18" s="451">
        <f>ＪＲ!AS50</f>
        <v>31</v>
      </c>
      <c r="AT18" s="40">
        <f>ＪＲ!AT50</f>
        <v>0</v>
      </c>
      <c r="AU18" s="451">
        <f>ＪＲ!AU50</f>
        <v>9</v>
      </c>
      <c r="AV18" s="450">
        <f>ＪＲ!AV50</f>
        <v>1</v>
      </c>
      <c r="AW18" s="897">
        <v>0.4</v>
      </c>
      <c r="AX18" s="899">
        <v>0.03</v>
      </c>
      <c r="BA18" s="535">
        <f t="shared" ref="BA18" si="14">AQ18/BB18</f>
        <v>0.40221605825769163</v>
      </c>
      <c r="BB18" s="559">
        <f t="shared" ref="BB18" si="15">BC18/10^6</f>
        <v>96.962811900000005</v>
      </c>
      <c r="BC18" s="536">
        <f t="shared" ref="BC18" si="16">SUM(BD18:BD19)</f>
        <v>96962811.900000006</v>
      </c>
      <c r="BD18" s="32">
        <f>ＪＲ!BD50</f>
        <v>57721984.799999997</v>
      </c>
    </row>
    <row r="19" spans="1:56" ht="17.25" customHeight="1">
      <c r="A19" s="890"/>
      <c r="B19" s="891"/>
      <c r="C19" s="891"/>
      <c r="D19" s="892"/>
      <c r="E19" s="441">
        <f>ＪＲ!E51</f>
        <v>0</v>
      </c>
      <c r="F19" s="444">
        <f>ＪＲ!F51</f>
        <v>0</v>
      </c>
      <c r="G19" s="448">
        <f>ＪＲ!G51</f>
        <v>0</v>
      </c>
      <c r="H19" s="442">
        <f>ＪＲ!H51</f>
        <v>0</v>
      </c>
      <c r="I19" s="446">
        <f>ＪＲ!I51</f>
        <v>0</v>
      </c>
      <c r="J19" s="442">
        <f>ＪＲ!J51</f>
        <v>0</v>
      </c>
      <c r="K19" s="441">
        <f>ＪＲ!K51</f>
        <v>0</v>
      </c>
      <c r="L19" s="444">
        <f>ＪＲ!L51</f>
        <v>0</v>
      </c>
      <c r="M19" s="448">
        <f>ＪＲ!M51</f>
        <v>0</v>
      </c>
      <c r="N19" s="442">
        <f>ＪＲ!N51</f>
        <v>0</v>
      </c>
      <c r="O19" s="446">
        <f>ＪＲ!O51</f>
        <v>0</v>
      </c>
      <c r="P19" s="442">
        <f>ＪＲ!P51</f>
        <v>0</v>
      </c>
      <c r="Q19" s="441">
        <f>ＪＲ!Q51</f>
        <v>0</v>
      </c>
      <c r="R19" s="444">
        <f>ＪＲ!R51</f>
        <v>0</v>
      </c>
      <c r="S19" s="448">
        <f>ＪＲ!S51</f>
        <v>0</v>
      </c>
      <c r="T19" s="442">
        <f>ＪＲ!T51</f>
        <v>0</v>
      </c>
      <c r="U19" s="446">
        <f>ＪＲ!U51</f>
        <v>0</v>
      </c>
      <c r="V19" s="442">
        <f>ＪＲ!V51</f>
        <v>0</v>
      </c>
      <c r="W19" s="441">
        <f>ＪＲ!W51</f>
        <v>0</v>
      </c>
      <c r="X19" s="444">
        <f>ＪＲ!X51</f>
        <v>0</v>
      </c>
      <c r="Y19" s="448">
        <f>ＪＲ!Y51</f>
        <v>0</v>
      </c>
      <c r="Z19" s="442">
        <f>ＪＲ!Z51</f>
        <v>0</v>
      </c>
      <c r="AA19" s="446">
        <f>ＪＲ!AA51</f>
        <v>0</v>
      </c>
      <c r="AB19" s="442">
        <f>ＪＲ!AB51</f>
        <v>0</v>
      </c>
      <c r="AC19" s="441">
        <f>ＪＲ!AC51</f>
        <v>0</v>
      </c>
      <c r="AD19" s="444">
        <f>ＪＲ!AD51</f>
        <v>0</v>
      </c>
      <c r="AE19" s="448">
        <f>ＪＲ!AE51</f>
        <v>0</v>
      </c>
      <c r="AF19" s="442">
        <f>ＪＲ!AF51</f>
        <v>0</v>
      </c>
      <c r="AG19" s="446">
        <f>ＪＲ!AG51</f>
        <v>0</v>
      </c>
      <c r="AH19" s="442">
        <f>ＪＲ!AH51</f>
        <v>0</v>
      </c>
      <c r="AI19" s="441">
        <f>ＪＲ!AI51</f>
        <v>0</v>
      </c>
      <c r="AJ19" s="444">
        <f>ＪＲ!AJ51</f>
        <v>0</v>
      </c>
      <c r="AK19" s="448">
        <f>ＪＲ!AK51</f>
        <v>0</v>
      </c>
      <c r="AL19" s="442">
        <f>ＪＲ!AL51</f>
        <v>0</v>
      </c>
      <c r="AM19" s="446">
        <f>ＪＲ!AM51</f>
        <v>0</v>
      </c>
      <c r="AN19" s="442">
        <f>ＪＲ!AN51</f>
        <v>0</v>
      </c>
      <c r="AO19" s="441">
        <f>ＪＲ!AO51</f>
        <v>0</v>
      </c>
      <c r="AP19" s="444">
        <f>ＪＲ!AP51</f>
        <v>0</v>
      </c>
      <c r="AQ19" s="441">
        <f>ＪＲ!AQ51</f>
        <v>0</v>
      </c>
      <c r="AR19" s="442">
        <f>ＪＲ!AR51</f>
        <v>0</v>
      </c>
      <c r="AS19" s="446">
        <f>ＪＲ!AS51</f>
        <v>0</v>
      </c>
      <c r="AT19" s="442">
        <f>ＪＲ!AT51</f>
        <v>0</v>
      </c>
      <c r="AU19" s="446">
        <f>ＪＲ!AU51</f>
        <v>0</v>
      </c>
      <c r="AV19" s="444">
        <f>ＪＲ!AV51</f>
        <v>0</v>
      </c>
      <c r="AW19" s="900"/>
      <c r="AX19" s="901"/>
      <c r="BA19" s="535">
        <f t="shared" ref="BA19" si="17">AR18/BB19</f>
        <v>2.5483662651952611E-2</v>
      </c>
      <c r="BB19" s="559">
        <f t="shared" ref="BB19" si="18">BD19/10^6</f>
        <v>39.240827100000004</v>
      </c>
      <c r="BC19" s="536"/>
      <c r="BD19" s="32">
        <f>ＪＲ!BD51</f>
        <v>39240827.100000001</v>
      </c>
    </row>
    <row r="20" spans="1:56" ht="17.25" customHeight="1">
      <c r="A20" s="890" t="s">
        <v>191</v>
      </c>
      <c r="B20" s="891"/>
      <c r="C20" s="891"/>
      <c r="D20" s="892"/>
      <c r="E20" s="449">
        <f>ＪＲ!E58</f>
        <v>0</v>
      </c>
      <c r="F20" s="450">
        <f>ＪＲ!F58</f>
        <v>0</v>
      </c>
      <c r="G20" s="456">
        <f>ＪＲ!G58</f>
        <v>0</v>
      </c>
      <c r="H20" s="40">
        <f>ＪＲ!H58</f>
        <v>0</v>
      </c>
      <c r="I20" s="451">
        <f>ＪＲ!I58</f>
        <v>0</v>
      </c>
      <c r="J20" s="40">
        <f>ＪＲ!J58</f>
        <v>0</v>
      </c>
      <c r="K20" s="449">
        <f>ＪＲ!K58</f>
        <v>0</v>
      </c>
      <c r="L20" s="450">
        <f>ＪＲ!L58</f>
        <v>0</v>
      </c>
      <c r="M20" s="456">
        <f>ＪＲ!M58</f>
        <v>0</v>
      </c>
      <c r="N20" s="40">
        <f>ＪＲ!N58</f>
        <v>0</v>
      </c>
      <c r="O20" s="451">
        <f>ＪＲ!O58</f>
        <v>0</v>
      </c>
      <c r="P20" s="40">
        <f>ＪＲ!P58</f>
        <v>0</v>
      </c>
      <c r="Q20" s="449">
        <f>ＪＲ!Q58</f>
        <v>0</v>
      </c>
      <c r="R20" s="450">
        <f>ＪＲ!R58</f>
        <v>0</v>
      </c>
      <c r="S20" s="456">
        <f>ＪＲ!S58</f>
        <v>0</v>
      </c>
      <c r="T20" s="40">
        <f>ＪＲ!T58</f>
        <v>0</v>
      </c>
      <c r="U20" s="451">
        <f>ＪＲ!U58</f>
        <v>0</v>
      </c>
      <c r="V20" s="40">
        <f>ＪＲ!V58</f>
        <v>0</v>
      </c>
      <c r="W20" s="449">
        <f>ＪＲ!W58</f>
        <v>8</v>
      </c>
      <c r="X20" s="450">
        <f>ＪＲ!X58</f>
        <v>0</v>
      </c>
      <c r="Y20" s="456">
        <f>ＪＲ!Y58</f>
        <v>5</v>
      </c>
      <c r="Z20" s="40">
        <f>ＪＲ!Z58</f>
        <v>0</v>
      </c>
      <c r="AA20" s="451">
        <f>ＪＲ!AA58</f>
        <v>1</v>
      </c>
      <c r="AB20" s="40">
        <f>ＪＲ!AB58</f>
        <v>0</v>
      </c>
      <c r="AC20" s="449">
        <f>ＪＲ!AC58</f>
        <v>0</v>
      </c>
      <c r="AD20" s="450">
        <f>ＪＲ!AD58</f>
        <v>0</v>
      </c>
      <c r="AE20" s="456">
        <f>ＪＲ!AE58</f>
        <v>0</v>
      </c>
      <c r="AF20" s="40">
        <f>ＪＲ!AF58</f>
        <v>0</v>
      </c>
      <c r="AG20" s="451">
        <f>ＪＲ!AG58</f>
        <v>0</v>
      </c>
      <c r="AH20" s="40">
        <f>ＪＲ!AH58</f>
        <v>0</v>
      </c>
      <c r="AI20" s="449">
        <f>ＪＲ!AI58</f>
        <v>29</v>
      </c>
      <c r="AJ20" s="450">
        <f>ＪＲ!AJ58</f>
        <v>0</v>
      </c>
      <c r="AK20" s="456">
        <f>ＪＲ!AK58</f>
        <v>11</v>
      </c>
      <c r="AL20" s="40">
        <f>ＪＲ!AL58</f>
        <v>0</v>
      </c>
      <c r="AM20" s="451">
        <f>ＪＲ!AM58</f>
        <v>18</v>
      </c>
      <c r="AN20" s="40">
        <f>ＪＲ!AN58</f>
        <v>0</v>
      </c>
      <c r="AO20" s="449">
        <f>ＪＲ!AO58</f>
        <v>1</v>
      </c>
      <c r="AP20" s="450">
        <f>ＪＲ!AP58</f>
        <v>0</v>
      </c>
      <c r="AQ20" s="449">
        <f>ＪＲ!AQ58</f>
        <v>38</v>
      </c>
      <c r="AR20" s="40">
        <f>ＪＲ!AR58</f>
        <v>0</v>
      </c>
      <c r="AS20" s="451">
        <f>ＪＲ!AS58</f>
        <v>16</v>
      </c>
      <c r="AT20" s="40">
        <f>ＪＲ!AT58</f>
        <v>0</v>
      </c>
      <c r="AU20" s="451">
        <f>ＪＲ!AU58</f>
        <v>19</v>
      </c>
      <c r="AV20" s="450">
        <f>ＪＲ!AV58</f>
        <v>0</v>
      </c>
      <c r="AW20" s="897">
        <v>0.33</v>
      </c>
      <c r="AX20" s="899">
        <v>0</v>
      </c>
      <c r="BA20" s="535">
        <f t="shared" ref="BA20" si="19">AQ20/BB20</f>
        <v>0.33075198152445889</v>
      </c>
      <c r="BB20" s="559">
        <f t="shared" ref="BB20" si="20">BC20/10^6</f>
        <v>114.88971230000001</v>
      </c>
      <c r="BC20" s="536">
        <f t="shared" ref="BC20" si="21">SUM(BD20:BD21)</f>
        <v>114889712.30000001</v>
      </c>
      <c r="BD20" s="32">
        <f>ＪＲ!BD58</f>
        <v>93833245.800000012</v>
      </c>
    </row>
    <row r="21" spans="1:56" ht="17.25" customHeight="1">
      <c r="A21" s="890"/>
      <c r="B21" s="891"/>
      <c r="C21" s="891"/>
      <c r="D21" s="892"/>
      <c r="E21" s="441">
        <f>ＪＲ!E59</f>
        <v>0</v>
      </c>
      <c r="F21" s="444">
        <f>ＪＲ!F59</f>
        <v>0</v>
      </c>
      <c r="G21" s="448">
        <f>ＪＲ!G59</f>
        <v>0</v>
      </c>
      <c r="H21" s="442">
        <f>ＪＲ!H59</f>
        <v>0</v>
      </c>
      <c r="I21" s="446">
        <f>ＪＲ!I59</f>
        <v>0</v>
      </c>
      <c r="J21" s="442">
        <f>ＪＲ!J59</f>
        <v>0</v>
      </c>
      <c r="K21" s="441">
        <f>ＪＲ!K59</f>
        <v>0</v>
      </c>
      <c r="L21" s="444">
        <f>ＪＲ!L59</f>
        <v>0</v>
      </c>
      <c r="M21" s="448">
        <f>ＪＲ!M59</f>
        <v>0</v>
      </c>
      <c r="N21" s="442">
        <f>ＪＲ!N59</f>
        <v>0</v>
      </c>
      <c r="O21" s="446">
        <f>ＪＲ!O59</f>
        <v>0</v>
      </c>
      <c r="P21" s="442">
        <f>ＪＲ!P59</f>
        <v>0</v>
      </c>
      <c r="Q21" s="441">
        <f>ＪＲ!Q59</f>
        <v>0</v>
      </c>
      <c r="R21" s="444">
        <f>ＪＲ!R59</f>
        <v>0</v>
      </c>
      <c r="S21" s="448">
        <f>ＪＲ!S59</f>
        <v>0</v>
      </c>
      <c r="T21" s="442">
        <f>ＪＲ!T59</f>
        <v>0</v>
      </c>
      <c r="U21" s="446">
        <f>ＪＲ!U59</f>
        <v>0</v>
      </c>
      <c r="V21" s="442">
        <f>ＪＲ!V59</f>
        <v>0</v>
      </c>
      <c r="W21" s="441">
        <f>ＪＲ!W59</f>
        <v>0</v>
      </c>
      <c r="X21" s="444">
        <f>ＪＲ!X59</f>
        <v>0</v>
      </c>
      <c r="Y21" s="448">
        <f>ＪＲ!Y59</f>
        <v>0</v>
      </c>
      <c r="Z21" s="442">
        <f>ＪＲ!Z59</f>
        <v>0</v>
      </c>
      <c r="AA21" s="446">
        <f>ＪＲ!AA59</f>
        <v>0</v>
      </c>
      <c r="AB21" s="442">
        <f>ＪＲ!AB59</f>
        <v>0</v>
      </c>
      <c r="AC21" s="441">
        <f>ＪＲ!AC59</f>
        <v>0</v>
      </c>
      <c r="AD21" s="444">
        <f>ＪＲ!AD59</f>
        <v>0</v>
      </c>
      <c r="AE21" s="448">
        <f>ＪＲ!AE59</f>
        <v>0</v>
      </c>
      <c r="AF21" s="442">
        <f>ＪＲ!AF59</f>
        <v>0</v>
      </c>
      <c r="AG21" s="446">
        <f>ＪＲ!AG59</f>
        <v>0</v>
      </c>
      <c r="AH21" s="442">
        <f>ＪＲ!AH59</f>
        <v>0</v>
      </c>
      <c r="AI21" s="441">
        <f>ＪＲ!AI59</f>
        <v>0</v>
      </c>
      <c r="AJ21" s="444">
        <f>ＪＲ!AJ59</f>
        <v>0</v>
      </c>
      <c r="AK21" s="448">
        <f>ＪＲ!AK59</f>
        <v>0</v>
      </c>
      <c r="AL21" s="442">
        <f>ＪＲ!AL59</f>
        <v>0</v>
      </c>
      <c r="AM21" s="446">
        <f>ＪＲ!AM59</f>
        <v>0</v>
      </c>
      <c r="AN21" s="442">
        <f>ＪＲ!AN59</f>
        <v>0</v>
      </c>
      <c r="AO21" s="441">
        <f>ＪＲ!AO59</f>
        <v>0</v>
      </c>
      <c r="AP21" s="444">
        <f>ＪＲ!AP59</f>
        <v>0</v>
      </c>
      <c r="AQ21" s="441">
        <f>ＪＲ!AQ59</f>
        <v>0</v>
      </c>
      <c r="AR21" s="442">
        <f>ＪＲ!AR59</f>
        <v>0</v>
      </c>
      <c r="AS21" s="446">
        <f>ＪＲ!AS59</f>
        <v>0</v>
      </c>
      <c r="AT21" s="442">
        <f>ＪＲ!AT59</f>
        <v>0</v>
      </c>
      <c r="AU21" s="446">
        <f>ＪＲ!AU59</f>
        <v>0</v>
      </c>
      <c r="AV21" s="444">
        <f>ＪＲ!AV59</f>
        <v>0</v>
      </c>
      <c r="AW21" s="900"/>
      <c r="AX21" s="901"/>
      <c r="BA21" s="535">
        <f t="shared" ref="BA21" si="22">AR20/BB21</f>
        <v>0</v>
      </c>
      <c r="BB21" s="559">
        <f t="shared" ref="BB21" si="23">BD21/10^6</f>
        <v>21.056466499999999</v>
      </c>
      <c r="BC21" s="536"/>
      <c r="BD21" s="32">
        <f>ＪＲ!BD59</f>
        <v>21056466.5</v>
      </c>
    </row>
    <row r="22" spans="1:56" ht="17.25" customHeight="1">
      <c r="A22" s="890" t="s">
        <v>192</v>
      </c>
      <c r="B22" s="891"/>
      <c r="C22" s="891"/>
      <c r="D22" s="892"/>
      <c r="E22" s="449">
        <f>ＪＲ!E68</f>
        <v>0</v>
      </c>
      <c r="F22" s="450">
        <f>ＪＲ!F68</f>
        <v>0</v>
      </c>
      <c r="G22" s="456">
        <f>ＪＲ!G68</f>
        <v>0</v>
      </c>
      <c r="H22" s="40">
        <f>ＪＲ!H68</f>
        <v>0</v>
      </c>
      <c r="I22" s="451">
        <f>ＪＲ!I68</f>
        <v>0</v>
      </c>
      <c r="J22" s="40">
        <f>ＪＲ!J68</f>
        <v>0</v>
      </c>
      <c r="K22" s="449">
        <f>ＪＲ!K68</f>
        <v>0</v>
      </c>
      <c r="L22" s="450">
        <f>ＪＲ!L68</f>
        <v>0</v>
      </c>
      <c r="M22" s="456">
        <f>ＪＲ!M68</f>
        <v>0</v>
      </c>
      <c r="N22" s="40">
        <f>ＪＲ!N68</f>
        <v>0</v>
      </c>
      <c r="O22" s="451">
        <f>ＪＲ!O68</f>
        <v>0</v>
      </c>
      <c r="P22" s="40">
        <f>ＪＲ!P68</f>
        <v>0</v>
      </c>
      <c r="Q22" s="449">
        <f>ＪＲ!Q68</f>
        <v>0</v>
      </c>
      <c r="R22" s="450">
        <f>ＪＲ!R68</f>
        <v>0</v>
      </c>
      <c r="S22" s="456">
        <f>ＪＲ!S68</f>
        <v>0</v>
      </c>
      <c r="T22" s="40">
        <f>ＪＲ!T68</f>
        <v>0</v>
      </c>
      <c r="U22" s="451">
        <f>ＪＲ!U68</f>
        <v>0</v>
      </c>
      <c r="V22" s="40">
        <f>ＪＲ!V68</f>
        <v>0</v>
      </c>
      <c r="W22" s="449">
        <f>ＪＲ!W68</f>
        <v>11</v>
      </c>
      <c r="X22" s="450">
        <f>ＪＲ!X68</f>
        <v>0</v>
      </c>
      <c r="Y22" s="456">
        <f>ＪＲ!Y68</f>
        <v>6</v>
      </c>
      <c r="Z22" s="40">
        <f>ＪＲ!Z68</f>
        <v>0</v>
      </c>
      <c r="AA22" s="451">
        <f>ＪＲ!AA68</f>
        <v>3</v>
      </c>
      <c r="AB22" s="40">
        <f>ＪＲ!AB68</f>
        <v>0</v>
      </c>
      <c r="AC22" s="449">
        <f>ＪＲ!AC68</f>
        <v>0</v>
      </c>
      <c r="AD22" s="450">
        <f>ＪＲ!AD68</f>
        <v>0</v>
      </c>
      <c r="AE22" s="456">
        <f>ＪＲ!AE68</f>
        <v>0</v>
      </c>
      <c r="AF22" s="40">
        <f>ＪＲ!AF68</f>
        <v>0</v>
      </c>
      <c r="AG22" s="451">
        <f>ＪＲ!AG68</f>
        <v>0</v>
      </c>
      <c r="AH22" s="40">
        <f>ＪＲ!AH68</f>
        <v>0</v>
      </c>
      <c r="AI22" s="449">
        <f>ＪＲ!AI68</f>
        <v>20</v>
      </c>
      <c r="AJ22" s="450">
        <f>ＪＲ!AJ68</f>
        <v>2</v>
      </c>
      <c r="AK22" s="456">
        <f>ＪＲ!AK68</f>
        <v>12</v>
      </c>
      <c r="AL22" s="40">
        <f>ＪＲ!AL68</f>
        <v>2</v>
      </c>
      <c r="AM22" s="451">
        <f>ＪＲ!AM68</f>
        <v>8</v>
      </c>
      <c r="AN22" s="40">
        <f>ＪＲ!AN68</f>
        <v>0</v>
      </c>
      <c r="AO22" s="449">
        <f>ＪＲ!AO68</f>
        <v>0</v>
      </c>
      <c r="AP22" s="450">
        <f>ＪＲ!AP68</f>
        <v>0</v>
      </c>
      <c r="AQ22" s="449">
        <f>ＪＲ!AQ68</f>
        <v>31</v>
      </c>
      <c r="AR22" s="40">
        <f>ＪＲ!AR68</f>
        <v>2</v>
      </c>
      <c r="AS22" s="451">
        <f>ＪＲ!AS68</f>
        <v>18</v>
      </c>
      <c r="AT22" s="40">
        <f>ＪＲ!AT68</f>
        <v>2</v>
      </c>
      <c r="AU22" s="451">
        <f>ＪＲ!AU68</f>
        <v>11</v>
      </c>
      <c r="AV22" s="450">
        <f>ＪＲ!AV68</f>
        <v>0</v>
      </c>
      <c r="AW22" s="897">
        <v>0.42</v>
      </c>
      <c r="AX22" s="899">
        <v>7.0000000000000007E-2</v>
      </c>
      <c r="BA22" s="535">
        <f t="shared" ref="BA22" si="24">AQ22/BB22</f>
        <v>0.41551500428165428</v>
      </c>
      <c r="BB22" s="559">
        <f t="shared" ref="BB22" si="25">BC22/10^6</f>
        <v>74.606210799999999</v>
      </c>
      <c r="BC22" s="536">
        <f t="shared" ref="BC22" si="26">SUM(BD22:BD23)</f>
        <v>74606210.799999997</v>
      </c>
      <c r="BD22" s="32">
        <f>ＪＲ!BD68</f>
        <v>47737193.099999994</v>
      </c>
    </row>
    <row r="23" spans="1:56" ht="17.25" customHeight="1">
      <c r="A23" s="890"/>
      <c r="B23" s="891"/>
      <c r="C23" s="891"/>
      <c r="D23" s="892"/>
      <c r="E23" s="441">
        <f>ＪＲ!E69</f>
        <v>0</v>
      </c>
      <c r="F23" s="444">
        <f>ＪＲ!F69</f>
        <v>0</v>
      </c>
      <c r="G23" s="448">
        <f>ＪＲ!G69</f>
        <v>0</v>
      </c>
      <c r="H23" s="442">
        <f>ＪＲ!H69</f>
        <v>0</v>
      </c>
      <c r="I23" s="446">
        <f>ＪＲ!I69</f>
        <v>0</v>
      </c>
      <c r="J23" s="442">
        <f>ＪＲ!J69</f>
        <v>0</v>
      </c>
      <c r="K23" s="441">
        <f>ＪＲ!K69</f>
        <v>0</v>
      </c>
      <c r="L23" s="444">
        <f>ＪＲ!L69</f>
        <v>0</v>
      </c>
      <c r="M23" s="448">
        <f>ＪＲ!M69</f>
        <v>0</v>
      </c>
      <c r="N23" s="442">
        <f>ＪＲ!N69</f>
        <v>0</v>
      </c>
      <c r="O23" s="446">
        <f>ＪＲ!O69</f>
        <v>0</v>
      </c>
      <c r="P23" s="442">
        <f>ＪＲ!P69</f>
        <v>0</v>
      </c>
      <c r="Q23" s="441">
        <f>ＪＲ!Q69</f>
        <v>0</v>
      </c>
      <c r="R23" s="444">
        <f>ＪＲ!R69</f>
        <v>0</v>
      </c>
      <c r="S23" s="448">
        <f>ＪＲ!S69</f>
        <v>0</v>
      </c>
      <c r="T23" s="442">
        <f>ＪＲ!T69</f>
        <v>0</v>
      </c>
      <c r="U23" s="446">
        <f>ＪＲ!U69</f>
        <v>0</v>
      </c>
      <c r="V23" s="442">
        <f>ＪＲ!V69</f>
        <v>0</v>
      </c>
      <c r="W23" s="441">
        <f>ＪＲ!W69</f>
        <v>1</v>
      </c>
      <c r="X23" s="444">
        <f>ＪＲ!X69</f>
        <v>0</v>
      </c>
      <c r="Y23" s="448">
        <f>ＪＲ!Y69</f>
        <v>0</v>
      </c>
      <c r="Z23" s="442">
        <f>ＪＲ!Z69</f>
        <v>0</v>
      </c>
      <c r="AA23" s="446">
        <f>ＪＲ!AA69</f>
        <v>1</v>
      </c>
      <c r="AB23" s="442">
        <f>ＪＲ!AB69</f>
        <v>0</v>
      </c>
      <c r="AC23" s="441">
        <f>ＪＲ!AC69</f>
        <v>0</v>
      </c>
      <c r="AD23" s="444">
        <f>ＪＲ!AD69</f>
        <v>0</v>
      </c>
      <c r="AE23" s="448">
        <f>ＪＲ!AE69</f>
        <v>0</v>
      </c>
      <c r="AF23" s="442">
        <f>ＪＲ!AF69</f>
        <v>0</v>
      </c>
      <c r="AG23" s="446">
        <f>ＪＲ!AG69</f>
        <v>0</v>
      </c>
      <c r="AH23" s="442">
        <f>ＪＲ!AH69</f>
        <v>0</v>
      </c>
      <c r="AI23" s="441">
        <f>ＪＲ!AI69</f>
        <v>0</v>
      </c>
      <c r="AJ23" s="444">
        <f>ＪＲ!AJ69</f>
        <v>0</v>
      </c>
      <c r="AK23" s="448">
        <f>ＪＲ!AK69</f>
        <v>0</v>
      </c>
      <c r="AL23" s="442">
        <f>ＪＲ!AL69</f>
        <v>0</v>
      </c>
      <c r="AM23" s="446">
        <f>ＪＲ!AM69</f>
        <v>0</v>
      </c>
      <c r="AN23" s="442">
        <f>ＪＲ!AN69</f>
        <v>0</v>
      </c>
      <c r="AO23" s="441">
        <f>ＪＲ!AO69</f>
        <v>0</v>
      </c>
      <c r="AP23" s="444">
        <f>ＪＲ!AP69</f>
        <v>0</v>
      </c>
      <c r="AQ23" s="441">
        <f>ＪＲ!AQ69</f>
        <v>1</v>
      </c>
      <c r="AR23" s="442">
        <f>ＪＲ!AR69</f>
        <v>0</v>
      </c>
      <c r="AS23" s="446">
        <f>ＪＲ!AS69</f>
        <v>0</v>
      </c>
      <c r="AT23" s="442">
        <f>ＪＲ!AT69</f>
        <v>0</v>
      </c>
      <c r="AU23" s="446">
        <f>ＪＲ!AU69</f>
        <v>1</v>
      </c>
      <c r="AV23" s="444">
        <f>ＪＲ!AV69</f>
        <v>0</v>
      </c>
      <c r="AW23" s="900"/>
      <c r="AX23" s="901"/>
      <c r="BA23" s="535">
        <f t="shared" ref="BA23" si="27">AR22/BB23</f>
        <v>7.4435173713105263E-2</v>
      </c>
      <c r="BB23" s="559">
        <f t="shared" ref="BB23" si="28">BD23/10^6</f>
        <v>26.869017700000001</v>
      </c>
      <c r="BC23" s="536"/>
      <c r="BD23" s="32">
        <f>ＪＲ!BD69</f>
        <v>26869017.699999999</v>
      </c>
    </row>
    <row r="24" spans="1:56" ht="17.25" customHeight="1">
      <c r="A24" s="890" t="s">
        <v>193</v>
      </c>
      <c r="B24" s="891"/>
      <c r="C24" s="891"/>
      <c r="D24" s="892"/>
      <c r="E24" s="449">
        <f>ＪＲ!E74</f>
        <v>0</v>
      </c>
      <c r="F24" s="450">
        <f>ＪＲ!F74</f>
        <v>0</v>
      </c>
      <c r="G24" s="456">
        <f>ＪＲ!G74</f>
        <v>0</v>
      </c>
      <c r="H24" s="40">
        <f>ＪＲ!H74</f>
        <v>0</v>
      </c>
      <c r="I24" s="451">
        <f>ＪＲ!I74</f>
        <v>0</v>
      </c>
      <c r="J24" s="40">
        <f>ＪＲ!J74</f>
        <v>0</v>
      </c>
      <c r="K24" s="449">
        <f>ＪＲ!K74</f>
        <v>0</v>
      </c>
      <c r="L24" s="450">
        <f>ＪＲ!L74</f>
        <v>0</v>
      </c>
      <c r="M24" s="456">
        <f>ＪＲ!M74</f>
        <v>0</v>
      </c>
      <c r="N24" s="40">
        <f>ＪＲ!N74</f>
        <v>0</v>
      </c>
      <c r="O24" s="451">
        <f>ＪＲ!O74</f>
        <v>0</v>
      </c>
      <c r="P24" s="40">
        <f>ＪＲ!P74</f>
        <v>0</v>
      </c>
      <c r="Q24" s="449">
        <f>ＪＲ!Q74</f>
        <v>0</v>
      </c>
      <c r="R24" s="450">
        <f>ＪＲ!R74</f>
        <v>0</v>
      </c>
      <c r="S24" s="456">
        <f>ＪＲ!S74</f>
        <v>0</v>
      </c>
      <c r="T24" s="40">
        <f>ＪＲ!T74</f>
        <v>0</v>
      </c>
      <c r="U24" s="451">
        <f>ＪＲ!U74</f>
        <v>0</v>
      </c>
      <c r="V24" s="40">
        <f>ＪＲ!V74</f>
        <v>0</v>
      </c>
      <c r="W24" s="449">
        <f>ＪＲ!W74</f>
        <v>10</v>
      </c>
      <c r="X24" s="450">
        <f>ＪＲ!X74</f>
        <v>0</v>
      </c>
      <c r="Y24" s="456">
        <f>ＪＲ!Y74</f>
        <v>6</v>
      </c>
      <c r="Z24" s="40">
        <f>ＪＲ!Z74</f>
        <v>0</v>
      </c>
      <c r="AA24" s="451">
        <f>ＪＲ!AA74</f>
        <v>1</v>
      </c>
      <c r="AB24" s="40">
        <f>ＪＲ!AB74</f>
        <v>0</v>
      </c>
      <c r="AC24" s="449">
        <f>ＪＲ!AC74</f>
        <v>0</v>
      </c>
      <c r="AD24" s="450">
        <f>ＪＲ!AD74</f>
        <v>0</v>
      </c>
      <c r="AE24" s="456">
        <f>ＪＲ!AE74</f>
        <v>0</v>
      </c>
      <c r="AF24" s="40">
        <f>ＪＲ!AF74</f>
        <v>0</v>
      </c>
      <c r="AG24" s="451">
        <f>ＪＲ!AG74</f>
        <v>0</v>
      </c>
      <c r="AH24" s="40">
        <f>ＪＲ!AH74</f>
        <v>0</v>
      </c>
      <c r="AI24" s="449">
        <f>ＪＲ!AI74</f>
        <v>3</v>
      </c>
      <c r="AJ24" s="450">
        <f>ＪＲ!AJ74</f>
        <v>0</v>
      </c>
      <c r="AK24" s="456">
        <f>ＪＲ!AK74</f>
        <v>3</v>
      </c>
      <c r="AL24" s="40">
        <f>ＪＲ!AL74</f>
        <v>0</v>
      </c>
      <c r="AM24" s="451">
        <f>ＪＲ!AM74</f>
        <v>0</v>
      </c>
      <c r="AN24" s="40">
        <f>ＪＲ!AN74</f>
        <v>0</v>
      </c>
      <c r="AO24" s="449">
        <f>ＪＲ!AO74</f>
        <v>0</v>
      </c>
      <c r="AP24" s="450">
        <f>ＪＲ!AP74</f>
        <v>0</v>
      </c>
      <c r="AQ24" s="449">
        <f>ＪＲ!AQ74</f>
        <v>13</v>
      </c>
      <c r="AR24" s="40">
        <f>ＪＲ!AR74</f>
        <v>0</v>
      </c>
      <c r="AS24" s="451">
        <f>ＪＲ!AS74</f>
        <v>9</v>
      </c>
      <c r="AT24" s="40">
        <f>ＪＲ!AT74</f>
        <v>0</v>
      </c>
      <c r="AU24" s="451">
        <f>ＪＲ!AU74</f>
        <v>1</v>
      </c>
      <c r="AV24" s="450">
        <f>ＪＲ!AV74</f>
        <v>0</v>
      </c>
      <c r="AW24" s="897">
        <v>0.67</v>
      </c>
      <c r="AX24" s="899">
        <v>0</v>
      </c>
      <c r="BA24" s="535">
        <f t="shared" ref="BA24" si="29">AQ24/BB24</f>
        <v>0.66881829972476792</v>
      </c>
      <c r="BB24" s="559">
        <f t="shared" ref="BB24" si="30">BC24/10^6</f>
        <v>19.437267200000001</v>
      </c>
      <c r="BC24" s="536">
        <f t="shared" ref="BC24" si="31">SUM(BD24:BD25)</f>
        <v>19437267.199999999</v>
      </c>
      <c r="BD24" s="32">
        <f>ＪＲ!BD74</f>
        <v>19437267.199999999</v>
      </c>
    </row>
    <row r="25" spans="1:56" ht="17.25" customHeight="1">
      <c r="A25" s="890"/>
      <c r="B25" s="891"/>
      <c r="C25" s="891"/>
      <c r="D25" s="892"/>
      <c r="E25" s="441">
        <f>ＪＲ!E75</f>
        <v>0</v>
      </c>
      <c r="F25" s="444">
        <f>ＪＲ!F75</f>
        <v>0</v>
      </c>
      <c r="G25" s="448">
        <f>ＪＲ!G75</f>
        <v>0</v>
      </c>
      <c r="H25" s="442">
        <f>ＪＲ!H75</f>
        <v>0</v>
      </c>
      <c r="I25" s="446">
        <f>ＪＲ!I75</f>
        <v>0</v>
      </c>
      <c r="J25" s="442">
        <f>ＪＲ!J75</f>
        <v>0</v>
      </c>
      <c r="K25" s="441">
        <f>ＪＲ!K75</f>
        <v>0</v>
      </c>
      <c r="L25" s="444">
        <f>ＪＲ!L75</f>
        <v>0</v>
      </c>
      <c r="M25" s="448">
        <f>ＪＲ!M75</f>
        <v>0</v>
      </c>
      <c r="N25" s="442">
        <f>ＪＲ!N75</f>
        <v>0</v>
      </c>
      <c r="O25" s="446">
        <f>ＪＲ!O75</f>
        <v>0</v>
      </c>
      <c r="P25" s="442">
        <f>ＪＲ!P75</f>
        <v>0</v>
      </c>
      <c r="Q25" s="441">
        <f>ＪＲ!Q75</f>
        <v>0</v>
      </c>
      <c r="R25" s="444">
        <f>ＪＲ!R75</f>
        <v>0</v>
      </c>
      <c r="S25" s="448">
        <f>ＪＲ!S75</f>
        <v>0</v>
      </c>
      <c r="T25" s="442">
        <f>ＪＲ!T75</f>
        <v>0</v>
      </c>
      <c r="U25" s="446">
        <f>ＪＲ!U75</f>
        <v>0</v>
      </c>
      <c r="V25" s="442">
        <f>ＪＲ!V75</f>
        <v>0</v>
      </c>
      <c r="W25" s="441">
        <f>ＪＲ!W75</f>
        <v>0</v>
      </c>
      <c r="X25" s="444">
        <f>ＪＲ!X75</f>
        <v>0</v>
      </c>
      <c r="Y25" s="448">
        <f>ＪＲ!Y75</f>
        <v>0</v>
      </c>
      <c r="Z25" s="442">
        <f>ＪＲ!Z75</f>
        <v>0</v>
      </c>
      <c r="AA25" s="446">
        <f>ＪＲ!AA75</f>
        <v>0</v>
      </c>
      <c r="AB25" s="442">
        <f>ＪＲ!AB75</f>
        <v>0</v>
      </c>
      <c r="AC25" s="441">
        <f>ＪＲ!AC75</f>
        <v>0</v>
      </c>
      <c r="AD25" s="444">
        <f>ＪＲ!AD75</f>
        <v>0</v>
      </c>
      <c r="AE25" s="448">
        <f>ＪＲ!AE75</f>
        <v>0</v>
      </c>
      <c r="AF25" s="442">
        <f>ＪＲ!AF75</f>
        <v>0</v>
      </c>
      <c r="AG25" s="446">
        <f>ＪＲ!AG75</f>
        <v>0</v>
      </c>
      <c r="AH25" s="442">
        <f>ＪＲ!AH75</f>
        <v>0</v>
      </c>
      <c r="AI25" s="441">
        <f>ＪＲ!AI75</f>
        <v>0</v>
      </c>
      <c r="AJ25" s="444">
        <f>ＪＲ!AJ75</f>
        <v>0</v>
      </c>
      <c r="AK25" s="448">
        <f>ＪＲ!AK75</f>
        <v>0</v>
      </c>
      <c r="AL25" s="442">
        <f>ＪＲ!AL75</f>
        <v>0</v>
      </c>
      <c r="AM25" s="446">
        <f>ＪＲ!AM75</f>
        <v>0</v>
      </c>
      <c r="AN25" s="442">
        <f>ＪＲ!AN75</f>
        <v>0</v>
      </c>
      <c r="AO25" s="441">
        <f>ＪＲ!AO75</f>
        <v>0</v>
      </c>
      <c r="AP25" s="444">
        <f>ＪＲ!AP75</f>
        <v>0</v>
      </c>
      <c r="AQ25" s="441">
        <f>ＪＲ!AQ75</f>
        <v>0</v>
      </c>
      <c r="AR25" s="442">
        <f>ＪＲ!AR75</f>
        <v>0</v>
      </c>
      <c r="AS25" s="446">
        <f>ＪＲ!AS75</f>
        <v>0</v>
      </c>
      <c r="AT25" s="442">
        <f>ＪＲ!AT75</f>
        <v>0</v>
      </c>
      <c r="AU25" s="446">
        <f>ＪＲ!AU75</f>
        <v>0</v>
      </c>
      <c r="AV25" s="444">
        <f>ＪＲ!AV75</f>
        <v>0</v>
      </c>
      <c r="AW25" s="900"/>
      <c r="AX25" s="901"/>
      <c r="BB25" s="559"/>
      <c r="BC25" s="536"/>
    </row>
    <row r="26" spans="1:56" ht="17.25" customHeight="1">
      <c r="A26" s="890" t="s">
        <v>194</v>
      </c>
      <c r="B26" s="891"/>
      <c r="C26" s="891"/>
      <c r="D26" s="892"/>
      <c r="E26" s="449">
        <f>ＪＲ!E82</f>
        <v>0</v>
      </c>
      <c r="F26" s="450">
        <f>ＪＲ!F82</f>
        <v>0</v>
      </c>
      <c r="G26" s="456">
        <f>ＪＲ!G82</f>
        <v>0</v>
      </c>
      <c r="H26" s="40">
        <f>ＪＲ!H82</f>
        <v>0</v>
      </c>
      <c r="I26" s="451">
        <f>ＪＲ!I82</f>
        <v>0</v>
      </c>
      <c r="J26" s="40">
        <f>ＪＲ!J82</f>
        <v>0</v>
      </c>
      <c r="K26" s="449">
        <f>ＪＲ!K82</f>
        <v>0</v>
      </c>
      <c r="L26" s="450">
        <f>ＪＲ!L82</f>
        <v>0</v>
      </c>
      <c r="M26" s="456">
        <f>ＪＲ!M82</f>
        <v>0</v>
      </c>
      <c r="N26" s="40">
        <f>ＪＲ!N82</f>
        <v>0</v>
      </c>
      <c r="O26" s="451">
        <f>ＪＲ!O82</f>
        <v>0</v>
      </c>
      <c r="P26" s="40">
        <f>ＪＲ!P82</f>
        <v>0</v>
      </c>
      <c r="Q26" s="449">
        <f>ＪＲ!Q82</f>
        <v>0</v>
      </c>
      <c r="R26" s="450">
        <f>ＪＲ!R82</f>
        <v>0</v>
      </c>
      <c r="S26" s="456">
        <f>ＪＲ!S82</f>
        <v>0</v>
      </c>
      <c r="T26" s="40">
        <f>ＪＲ!T82</f>
        <v>0</v>
      </c>
      <c r="U26" s="451">
        <f>ＪＲ!U82</f>
        <v>0</v>
      </c>
      <c r="V26" s="40">
        <f>ＪＲ!V82</f>
        <v>0</v>
      </c>
      <c r="W26" s="449">
        <f>ＪＲ!W82</f>
        <v>21</v>
      </c>
      <c r="X26" s="450">
        <f>ＪＲ!X82</f>
        <v>0</v>
      </c>
      <c r="Y26" s="456">
        <f>ＪＲ!Y82</f>
        <v>4</v>
      </c>
      <c r="Z26" s="40">
        <f>ＪＲ!Z82</f>
        <v>0</v>
      </c>
      <c r="AA26" s="451">
        <f>ＪＲ!AA82</f>
        <v>6</v>
      </c>
      <c r="AB26" s="40">
        <f>ＪＲ!AB82</f>
        <v>0</v>
      </c>
      <c r="AC26" s="449">
        <f>ＪＲ!AC82</f>
        <v>0</v>
      </c>
      <c r="AD26" s="450">
        <f>ＪＲ!AD82</f>
        <v>0</v>
      </c>
      <c r="AE26" s="456">
        <f>ＪＲ!AE82</f>
        <v>0</v>
      </c>
      <c r="AF26" s="40">
        <f>ＪＲ!AF82</f>
        <v>0</v>
      </c>
      <c r="AG26" s="451">
        <f>ＪＲ!AG82</f>
        <v>0</v>
      </c>
      <c r="AH26" s="40">
        <f>ＪＲ!AH82</f>
        <v>0</v>
      </c>
      <c r="AI26" s="449">
        <f>ＪＲ!AI82</f>
        <v>12</v>
      </c>
      <c r="AJ26" s="450">
        <f>ＪＲ!AJ82</f>
        <v>0</v>
      </c>
      <c r="AK26" s="456">
        <f>ＪＲ!AK82</f>
        <v>7</v>
      </c>
      <c r="AL26" s="40">
        <f>ＪＲ!AL82</f>
        <v>0</v>
      </c>
      <c r="AM26" s="451">
        <f>ＪＲ!AM82</f>
        <v>5</v>
      </c>
      <c r="AN26" s="40">
        <f>ＪＲ!AN82</f>
        <v>0</v>
      </c>
      <c r="AO26" s="449">
        <f>ＪＲ!AO82</f>
        <v>0</v>
      </c>
      <c r="AP26" s="450">
        <f>ＪＲ!AP82</f>
        <v>0</v>
      </c>
      <c r="AQ26" s="449">
        <f>ＪＲ!AQ82</f>
        <v>33</v>
      </c>
      <c r="AR26" s="40">
        <f>ＪＲ!AR82</f>
        <v>0</v>
      </c>
      <c r="AS26" s="451">
        <f>ＪＲ!AS82</f>
        <v>11</v>
      </c>
      <c r="AT26" s="40">
        <f>ＪＲ!AT82</f>
        <v>0</v>
      </c>
      <c r="AU26" s="451">
        <f>ＪＲ!AU82</f>
        <v>11</v>
      </c>
      <c r="AV26" s="450">
        <f>ＪＲ!AV82</f>
        <v>0</v>
      </c>
      <c r="AW26" s="897">
        <v>0.47</v>
      </c>
      <c r="AX26" s="899">
        <v>0</v>
      </c>
      <c r="BA26" s="535">
        <f t="shared" ref="BA26" si="32">AQ26/BB26</f>
        <v>0.46882373784946152</v>
      </c>
      <c r="BB26" s="559">
        <f t="shared" ref="BB26" si="33">BC26/10^6</f>
        <v>70.388927299999992</v>
      </c>
      <c r="BC26" s="536">
        <f t="shared" ref="BC26" si="34">SUM(BD26:BD27)</f>
        <v>70388927.299999997</v>
      </c>
      <c r="BD26" s="32">
        <f>ＪＲ!BD82</f>
        <v>54563572</v>
      </c>
    </row>
    <row r="27" spans="1:56" ht="17.25" customHeight="1">
      <c r="A27" s="893"/>
      <c r="B27" s="894"/>
      <c r="C27" s="894"/>
      <c r="D27" s="895"/>
      <c r="E27" s="441">
        <f>ＪＲ!E83</f>
        <v>0</v>
      </c>
      <c r="F27" s="444">
        <f>ＪＲ!F83</f>
        <v>0</v>
      </c>
      <c r="G27" s="448">
        <f>ＪＲ!G83</f>
        <v>0</v>
      </c>
      <c r="H27" s="442">
        <f>ＪＲ!H83</f>
        <v>0</v>
      </c>
      <c r="I27" s="446">
        <f>ＪＲ!I83</f>
        <v>0</v>
      </c>
      <c r="J27" s="442">
        <f>ＪＲ!J83</f>
        <v>0</v>
      </c>
      <c r="K27" s="441">
        <f>ＪＲ!K83</f>
        <v>0</v>
      </c>
      <c r="L27" s="444">
        <f>ＪＲ!L83</f>
        <v>0</v>
      </c>
      <c r="M27" s="448">
        <f>ＪＲ!M83</f>
        <v>0</v>
      </c>
      <c r="N27" s="442">
        <f>ＪＲ!N83</f>
        <v>0</v>
      </c>
      <c r="O27" s="446">
        <f>ＪＲ!O83</f>
        <v>0</v>
      </c>
      <c r="P27" s="442">
        <f>ＪＲ!P83</f>
        <v>0</v>
      </c>
      <c r="Q27" s="441">
        <f>ＪＲ!Q83</f>
        <v>0</v>
      </c>
      <c r="R27" s="444">
        <f>ＪＲ!R83</f>
        <v>0</v>
      </c>
      <c r="S27" s="448">
        <f>ＪＲ!S83</f>
        <v>0</v>
      </c>
      <c r="T27" s="442">
        <f>ＪＲ!T83</f>
        <v>0</v>
      </c>
      <c r="U27" s="446">
        <f>ＪＲ!U83</f>
        <v>0</v>
      </c>
      <c r="V27" s="442">
        <f>ＪＲ!V83</f>
        <v>0</v>
      </c>
      <c r="W27" s="441">
        <f>ＪＲ!W83</f>
        <v>0</v>
      </c>
      <c r="X27" s="444">
        <f>ＪＲ!X83</f>
        <v>0</v>
      </c>
      <c r="Y27" s="448">
        <f>ＪＲ!Y83</f>
        <v>0</v>
      </c>
      <c r="Z27" s="442">
        <f>ＪＲ!Z83</f>
        <v>0</v>
      </c>
      <c r="AA27" s="446">
        <f>ＪＲ!AA83</f>
        <v>0</v>
      </c>
      <c r="AB27" s="442">
        <f>ＪＲ!AB83</f>
        <v>0</v>
      </c>
      <c r="AC27" s="441">
        <f>ＪＲ!AC83</f>
        <v>0</v>
      </c>
      <c r="AD27" s="444">
        <f>ＪＲ!AD83</f>
        <v>0</v>
      </c>
      <c r="AE27" s="448">
        <f>ＪＲ!AE83</f>
        <v>0</v>
      </c>
      <c r="AF27" s="442">
        <f>ＪＲ!AF83</f>
        <v>0</v>
      </c>
      <c r="AG27" s="446">
        <f>ＪＲ!AG83</f>
        <v>0</v>
      </c>
      <c r="AH27" s="442">
        <f>ＪＲ!AH83</f>
        <v>0</v>
      </c>
      <c r="AI27" s="441">
        <f>ＪＲ!AI83</f>
        <v>1</v>
      </c>
      <c r="AJ27" s="444">
        <f>ＪＲ!AJ83</f>
        <v>0</v>
      </c>
      <c r="AK27" s="448">
        <f>ＪＲ!AK83</f>
        <v>0</v>
      </c>
      <c r="AL27" s="442">
        <f>ＪＲ!AL83</f>
        <v>0</v>
      </c>
      <c r="AM27" s="446">
        <f>ＪＲ!AM83</f>
        <v>1</v>
      </c>
      <c r="AN27" s="442">
        <f>ＪＲ!AN83</f>
        <v>0</v>
      </c>
      <c r="AO27" s="441">
        <f>ＪＲ!AO83</f>
        <v>0</v>
      </c>
      <c r="AP27" s="444">
        <f>ＪＲ!AP83</f>
        <v>0</v>
      </c>
      <c r="AQ27" s="441">
        <f>ＪＲ!AQ83</f>
        <v>1</v>
      </c>
      <c r="AR27" s="442">
        <f>ＪＲ!AR83</f>
        <v>0</v>
      </c>
      <c r="AS27" s="446">
        <f>ＪＲ!AS83</f>
        <v>0</v>
      </c>
      <c r="AT27" s="442">
        <f>ＪＲ!AT83</f>
        <v>0</v>
      </c>
      <c r="AU27" s="446">
        <f>ＪＲ!AU83</f>
        <v>1</v>
      </c>
      <c r="AV27" s="444">
        <f>ＪＲ!AV83</f>
        <v>0</v>
      </c>
      <c r="AW27" s="900"/>
      <c r="AX27" s="901"/>
      <c r="BA27" s="535">
        <f t="shared" ref="BA27" si="35">AR26/BB27</f>
        <v>0</v>
      </c>
      <c r="BB27" s="559">
        <f t="shared" ref="BB27" si="36">BD27/10^6</f>
        <v>15.8253553</v>
      </c>
      <c r="BC27" s="536"/>
      <c r="BD27" s="32">
        <f>ＪＲ!BD83</f>
        <v>15825355.300000001</v>
      </c>
    </row>
    <row r="28" spans="1:56" ht="17.25" customHeight="1">
      <c r="A28" s="890" t="s">
        <v>211</v>
      </c>
      <c r="B28" s="891"/>
      <c r="C28" s="891"/>
      <c r="D28" s="892"/>
      <c r="E28" s="449">
        <f>民鉄!E408</f>
        <v>0</v>
      </c>
      <c r="F28" s="450">
        <f>民鉄!F408</f>
        <v>0</v>
      </c>
      <c r="G28" s="456">
        <f>民鉄!G408</f>
        <v>0</v>
      </c>
      <c r="H28" s="40">
        <f>民鉄!H408</f>
        <v>0</v>
      </c>
      <c r="I28" s="451">
        <f>民鉄!I408</f>
        <v>0</v>
      </c>
      <c r="J28" s="40">
        <f>民鉄!J408</f>
        <v>0</v>
      </c>
      <c r="K28" s="449">
        <f>民鉄!K408</f>
        <v>0</v>
      </c>
      <c r="L28" s="450">
        <f>民鉄!L408</f>
        <v>0</v>
      </c>
      <c r="M28" s="456">
        <f>民鉄!M408</f>
        <v>0</v>
      </c>
      <c r="N28" s="40">
        <f>民鉄!N408</f>
        <v>0</v>
      </c>
      <c r="O28" s="451">
        <f>民鉄!O408</f>
        <v>0</v>
      </c>
      <c r="P28" s="40">
        <f>民鉄!P408</f>
        <v>0</v>
      </c>
      <c r="Q28" s="449">
        <f>民鉄!Q408</f>
        <v>0</v>
      </c>
      <c r="R28" s="450">
        <f>民鉄!R408</f>
        <v>0</v>
      </c>
      <c r="S28" s="456">
        <f>民鉄!S408</f>
        <v>0</v>
      </c>
      <c r="T28" s="40">
        <f>民鉄!T408</f>
        <v>0</v>
      </c>
      <c r="U28" s="451">
        <f>民鉄!U408</f>
        <v>0</v>
      </c>
      <c r="V28" s="40">
        <f>民鉄!V408</f>
        <v>0</v>
      </c>
      <c r="W28" s="449">
        <f>民鉄!W408</f>
        <v>0</v>
      </c>
      <c r="X28" s="450">
        <f>民鉄!X408</f>
        <v>0</v>
      </c>
      <c r="Y28" s="456">
        <f>民鉄!Y408</f>
        <v>0</v>
      </c>
      <c r="Z28" s="40">
        <f>民鉄!Z408</f>
        <v>0</v>
      </c>
      <c r="AA28" s="451">
        <f>民鉄!AA408</f>
        <v>0</v>
      </c>
      <c r="AB28" s="40">
        <f>民鉄!AB408</f>
        <v>0</v>
      </c>
      <c r="AC28" s="449">
        <f>民鉄!AC408</f>
        <v>0</v>
      </c>
      <c r="AD28" s="450">
        <f>民鉄!AD408</f>
        <v>0</v>
      </c>
      <c r="AE28" s="456">
        <f>民鉄!AE408</f>
        <v>0</v>
      </c>
      <c r="AF28" s="40">
        <f>民鉄!AF408</f>
        <v>0</v>
      </c>
      <c r="AG28" s="451">
        <f>民鉄!AG408</f>
        <v>0</v>
      </c>
      <c r="AH28" s="40">
        <f>民鉄!AH408</f>
        <v>0</v>
      </c>
      <c r="AI28" s="449">
        <f>民鉄!AI408</f>
        <v>0</v>
      </c>
      <c r="AJ28" s="450">
        <f>民鉄!AJ408</f>
        <v>0</v>
      </c>
      <c r="AK28" s="456">
        <f>民鉄!AK408</f>
        <v>0</v>
      </c>
      <c r="AL28" s="40">
        <f>民鉄!AL408</f>
        <v>0</v>
      </c>
      <c r="AM28" s="451">
        <f>民鉄!AM408</f>
        <v>0</v>
      </c>
      <c r="AN28" s="40">
        <f>民鉄!AN408</f>
        <v>0</v>
      </c>
      <c r="AO28" s="449">
        <f>民鉄!AO408</f>
        <v>0</v>
      </c>
      <c r="AP28" s="450">
        <f>民鉄!AP408</f>
        <v>0</v>
      </c>
      <c r="AQ28" s="449">
        <f>民鉄!AQ408</f>
        <v>0</v>
      </c>
      <c r="AR28" s="40">
        <f>民鉄!AR408</f>
        <v>0</v>
      </c>
      <c r="AS28" s="451">
        <f>民鉄!AS408</f>
        <v>0</v>
      </c>
      <c r="AT28" s="40">
        <f>民鉄!AT408</f>
        <v>0</v>
      </c>
      <c r="AU28" s="451">
        <f>民鉄!AU408</f>
        <v>0</v>
      </c>
      <c r="AV28" s="450">
        <f>民鉄!AV408</f>
        <v>0</v>
      </c>
      <c r="AW28" s="897"/>
      <c r="AX28" s="899"/>
      <c r="BB28" s="559"/>
      <c r="BC28" s="536"/>
    </row>
    <row r="29" spans="1:56" ht="17.25" customHeight="1" thickBot="1">
      <c r="A29" s="911"/>
      <c r="B29" s="912"/>
      <c r="C29" s="912"/>
      <c r="D29" s="913"/>
      <c r="E29" s="439">
        <f>民鉄!E409</f>
        <v>0</v>
      </c>
      <c r="F29" s="457">
        <f>民鉄!F409</f>
        <v>0</v>
      </c>
      <c r="G29" s="459">
        <f>民鉄!G409</f>
        <v>0</v>
      </c>
      <c r="H29" s="440">
        <f>民鉄!H409</f>
        <v>0</v>
      </c>
      <c r="I29" s="458">
        <f>民鉄!I409</f>
        <v>0</v>
      </c>
      <c r="J29" s="440">
        <f>民鉄!J409</f>
        <v>0</v>
      </c>
      <c r="K29" s="439">
        <f>民鉄!K409</f>
        <v>0</v>
      </c>
      <c r="L29" s="457">
        <f>民鉄!L409</f>
        <v>0</v>
      </c>
      <c r="M29" s="459">
        <f>民鉄!M409</f>
        <v>0</v>
      </c>
      <c r="N29" s="440">
        <f>民鉄!N409</f>
        <v>0</v>
      </c>
      <c r="O29" s="458">
        <f>民鉄!O409</f>
        <v>0</v>
      </c>
      <c r="P29" s="440">
        <f>民鉄!P409</f>
        <v>0</v>
      </c>
      <c r="Q29" s="439">
        <f>民鉄!Q409</f>
        <v>0</v>
      </c>
      <c r="R29" s="457">
        <f>民鉄!R409</f>
        <v>0</v>
      </c>
      <c r="S29" s="459">
        <f>民鉄!S409</f>
        <v>0</v>
      </c>
      <c r="T29" s="440">
        <f>民鉄!T409</f>
        <v>0</v>
      </c>
      <c r="U29" s="458">
        <f>民鉄!U409</f>
        <v>0</v>
      </c>
      <c r="V29" s="440">
        <f>民鉄!V409</f>
        <v>0</v>
      </c>
      <c r="W29" s="439">
        <f>民鉄!W409</f>
        <v>0</v>
      </c>
      <c r="X29" s="457">
        <f>民鉄!X409</f>
        <v>0</v>
      </c>
      <c r="Y29" s="459">
        <f>民鉄!Y409</f>
        <v>0</v>
      </c>
      <c r="Z29" s="440">
        <f>民鉄!Z409</f>
        <v>0</v>
      </c>
      <c r="AA29" s="458">
        <f>民鉄!AA409</f>
        <v>0</v>
      </c>
      <c r="AB29" s="440">
        <f>民鉄!AB409</f>
        <v>0</v>
      </c>
      <c r="AC29" s="439">
        <f>民鉄!AC409</f>
        <v>0</v>
      </c>
      <c r="AD29" s="457">
        <f>民鉄!AD409</f>
        <v>0</v>
      </c>
      <c r="AE29" s="459">
        <f>民鉄!AE409</f>
        <v>0</v>
      </c>
      <c r="AF29" s="440">
        <f>民鉄!AF409</f>
        <v>0</v>
      </c>
      <c r="AG29" s="458">
        <f>民鉄!AG409</f>
        <v>0</v>
      </c>
      <c r="AH29" s="440">
        <f>民鉄!AH409</f>
        <v>0</v>
      </c>
      <c r="AI29" s="439">
        <f>民鉄!AI409</f>
        <v>0</v>
      </c>
      <c r="AJ29" s="457">
        <f>民鉄!AJ409</f>
        <v>0</v>
      </c>
      <c r="AK29" s="459">
        <f>民鉄!AK409</f>
        <v>0</v>
      </c>
      <c r="AL29" s="440">
        <f>民鉄!AL409</f>
        <v>0</v>
      </c>
      <c r="AM29" s="458">
        <f>民鉄!AM409</f>
        <v>0</v>
      </c>
      <c r="AN29" s="440">
        <f>民鉄!AN409</f>
        <v>0</v>
      </c>
      <c r="AO29" s="439">
        <f>民鉄!AO409</f>
        <v>0</v>
      </c>
      <c r="AP29" s="457">
        <f>民鉄!AP409</f>
        <v>0</v>
      </c>
      <c r="AQ29" s="439">
        <f>民鉄!AQ409</f>
        <v>0</v>
      </c>
      <c r="AR29" s="440">
        <f>民鉄!AR409</f>
        <v>0</v>
      </c>
      <c r="AS29" s="458">
        <f>民鉄!AS409</f>
        <v>0</v>
      </c>
      <c r="AT29" s="440">
        <f>民鉄!AT409</f>
        <v>0</v>
      </c>
      <c r="AU29" s="458">
        <f>民鉄!AU409</f>
        <v>0</v>
      </c>
      <c r="AV29" s="457">
        <f>民鉄!AV409</f>
        <v>0</v>
      </c>
      <c r="AW29" s="887"/>
      <c r="AX29" s="889"/>
      <c r="BB29" s="559"/>
      <c r="BC29" s="536"/>
    </row>
    <row r="30" spans="1:56" ht="17.25" customHeight="1">
      <c r="A30" s="880" t="s">
        <v>177</v>
      </c>
      <c r="B30" s="881"/>
      <c r="C30" s="881"/>
      <c r="D30" s="882"/>
      <c r="E30" s="460">
        <f>E10+E12+E14+E16+E18+E20+E22+E24+E26+E28</f>
        <v>0</v>
      </c>
      <c r="F30" s="463">
        <f>F10+F12+F14+F16+F18+F20+F22+F24+F26+F28</f>
        <v>0</v>
      </c>
      <c r="G30" s="467">
        <f t="shared" ref="G30:L30" si="37">G10+G12+G14+G16+G18+G20+G22+G24+G26+G28</f>
        <v>0</v>
      </c>
      <c r="H30" s="461">
        <f t="shared" si="37"/>
        <v>0</v>
      </c>
      <c r="I30" s="465">
        <f t="shared" si="37"/>
        <v>0</v>
      </c>
      <c r="J30" s="461">
        <f t="shared" si="37"/>
        <v>0</v>
      </c>
      <c r="K30" s="460">
        <f t="shared" si="37"/>
        <v>1</v>
      </c>
      <c r="L30" s="463">
        <f t="shared" si="37"/>
        <v>0</v>
      </c>
      <c r="M30" s="467">
        <f t="shared" ref="M30:AV30" si="38">M10+M12+M14+M16+M18+M20+M22+M24+M26+M28</f>
        <v>1</v>
      </c>
      <c r="N30" s="461">
        <f t="shared" si="38"/>
        <v>0</v>
      </c>
      <c r="O30" s="465">
        <f t="shared" si="38"/>
        <v>0</v>
      </c>
      <c r="P30" s="461">
        <f t="shared" si="38"/>
        <v>0</v>
      </c>
      <c r="Q30" s="460">
        <f t="shared" si="38"/>
        <v>0</v>
      </c>
      <c r="R30" s="463">
        <f t="shared" si="38"/>
        <v>0</v>
      </c>
      <c r="S30" s="467">
        <f t="shared" si="38"/>
        <v>0</v>
      </c>
      <c r="T30" s="461">
        <f t="shared" si="38"/>
        <v>0</v>
      </c>
      <c r="U30" s="465">
        <f t="shared" si="38"/>
        <v>0</v>
      </c>
      <c r="V30" s="461">
        <f t="shared" si="38"/>
        <v>0</v>
      </c>
      <c r="W30" s="460">
        <f t="shared" si="38"/>
        <v>119</v>
      </c>
      <c r="X30" s="463">
        <f t="shared" si="38"/>
        <v>0</v>
      </c>
      <c r="Y30" s="467">
        <f t="shared" si="38"/>
        <v>60</v>
      </c>
      <c r="Z30" s="461">
        <f t="shared" si="38"/>
        <v>0</v>
      </c>
      <c r="AA30" s="465">
        <f t="shared" si="38"/>
        <v>25</v>
      </c>
      <c r="AB30" s="461">
        <f t="shared" si="38"/>
        <v>0</v>
      </c>
      <c r="AC30" s="460">
        <f t="shared" si="38"/>
        <v>0</v>
      </c>
      <c r="AD30" s="463">
        <f t="shared" si="38"/>
        <v>0</v>
      </c>
      <c r="AE30" s="467">
        <f t="shared" si="38"/>
        <v>0</v>
      </c>
      <c r="AF30" s="461">
        <f t="shared" si="38"/>
        <v>0</v>
      </c>
      <c r="AG30" s="465">
        <f t="shared" si="38"/>
        <v>0</v>
      </c>
      <c r="AH30" s="461">
        <f t="shared" si="38"/>
        <v>0</v>
      </c>
      <c r="AI30" s="460">
        <f t="shared" si="38"/>
        <v>215</v>
      </c>
      <c r="AJ30" s="463">
        <f t="shared" si="38"/>
        <v>5</v>
      </c>
      <c r="AK30" s="467">
        <f t="shared" si="38"/>
        <v>107</v>
      </c>
      <c r="AL30" s="461">
        <f t="shared" si="38"/>
        <v>2</v>
      </c>
      <c r="AM30" s="465">
        <f t="shared" si="38"/>
        <v>113</v>
      </c>
      <c r="AN30" s="461">
        <f t="shared" si="38"/>
        <v>3</v>
      </c>
      <c r="AO30" s="460">
        <f t="shared" si="38"/>
        <v>3</v>
      </c>
      <c r="AP30" s="463">
        <f t="shared" si="38"/>
        <v>1</v>
      </c>
      <c r="AQ30" s="460">
        <f t="shared" si="38"/>
        <v>338</v>
      </c>
      <c r="AR30" s="461">
        <f t="shared" si="38"/>
        <v>6</v>
      </c>
      <c r="AS30" s="465">
        <f t="shared" si="38"/>
        <v>168</v>
      </c>
      <c r="AT30" s="461">
        <f t="shared" si="38"/>
        <v>2</v>
      </c>
      <c r="AU30" s="465">
        <f t="shared" si="38"/>
        <v>138</v>
      </c>
      <c r="AV30" s="463">
        <f t="shared" si="38"/>
        <v>3</v>
      </c>
      <c r="AW30" s="886">
        <v>0.47</v>
      </c>
      <c r="AX30" s="888">
        <v>0.04</v>
      </c>
      <c r="BA30" s="535">
        <f>AQ30/BB30</f>
        <v>0.4685367785981569</v>
      </c>
      <c r="BB30" s="559">
        <f t="shared" ref="BB30" si="39">BC30/10^6</f>
        <v>721.39480919999994</v>
      </c>
      <c r="BC30" s="536">
        <f>SUM(BD30:BD31)</f>
        <v>721394809.19999993</v>
      </c>
      <c r="BD30" s="536">
        <f>BD10+BD12+BD14+BD16+BD18+BD20+BD22+BD24+BD26+BD28</f>
        <v>552681239.79999995</v>
      </c>
    </row>
    <row r="31" spans="1:56" ht="17.25" customHeight="1" thickBot="1">
      <c r="A31" s="883"/>
      <c r="B31" s="884"/>
      <c r="C31" s="884"/>
      <c r="D31" s="885"/>
      <c r="E31" s="462">
        <f>E11+E13+E15+E17+E19+E21+E23+E25+E27+E29</f>
        <v>0</v>
      </c>
      <c r="F31" s="464">
        <f>F11+F13+F15+F17+F19+F21+F23+F25+F27+F29</f>
        <v>0</v>
      </c>
      <c r="G31" s="468">
        <f t="shared" ref="G31:L31" si="40">G11+G13+G15+G17+G19+G21+G23+G25+G27+G29</f>
        <v>0</v>
      </c>
      <c r="H31" s="41">
        <f t="shared" si="40"/>
        <v>0</v>
      </c>
      <c r="I31" s="466">
        <f t="shared" si="40"/>
        <v>0</v>
      </c>
      <c r="J31" s="41">
        <f t="shared" si="40"/>
        <v>0</v>
      </c>
      <c r="K31" s="462">
        <f t="shared" si="40"/>
        <v>0</v>
      </c>
      <c r="L31" s="464">
        <f t="shared" si="40"/>
        <v>0</v>
      </c>
      <c r="M31" s="468">
        <f t="shared" ref="M31:AV31" si="41">M11+M13+M15+M17+M19+M21+M23+M25+M27+M29</f>
        <v>0</v>
      </c>
      <c r="N31" s="41">
        <f t="shared" si="41"/>
        <v>0</v>
      </c>
      <c r="O31" s="466">
        <f t="shared" si="41"/>
        <v>0</v>
      </c>
      <c r="P31" s="41">
        <f t="shared" si="41"/>
        <v>0</v>
      </c>
      <c r="Q31" s="462">
        <f t="shared" si="41"/>
        <v>0</v>
      </c>
      <c r="R31" s="464">
        <f t="shared" si="41"/>
        <v>0</v>
      </c>
      <c r="S31" s="468">
        <f t="shared" si="41"/>
        <v>0</v>
      </c>
      <c r="T31" s="41">
        <f t="shared" si="41"/>
        <v>0</v>
      </c>
      <c r="U31" s="466">
        <f t="shared" si="41"/>
        <v>0</v>
      </c>
      <c r="V31" s="41">
        <f t="shared" si="41"/>
        <v>0</v>
      </c>
      <c r="W31" s="462">
        <f t="shared" si="41"/>
        <v>1</v>
      </c>
      <c r="X31" s="464">
        <f t="shared" si="41"/>
        <v>0</v>
      </c>
      <c r="Y31" s="468">
        <f t="shared" si="41"/>
        <v>0</v>
      </c>
      <c r="Z31" s="41">
        <f t="shared" si="41"/>
        <v>0</v>
      </c>
      <c r="AA31" s="466">
        <f t="shared" si="41"/>
        <v>1</v>
      </c>
      <c r="AB31" s="41">
        <f t="shared" si="41"/>
        <v>0</v>
      </c>
      <c r="AC31" s="462">
        <f t="shared" si="41"/>
        <v>0</v>
      </c>
      <c r="AD31" s="464">
        <f t="shared" si="41"/>
        <v>0</v>
      </c>
      <c r="AE31" s="468">
        <f t="shared" si="41"/>
        <v>0</v>
      </c>
      <c r="AF31" s="41">
        <f t="shared" si="41"/>
        <v>0</v>
      </c>
      <c r="AG31" s="466">
        <f t="shared" si="41"/>
        <v>0</v>
      </c>
      <c r="AH31" s="41">
        <f t="shared" si="41"/>
        <v>0</v>
      </c>
      <c r="AI31" s="462">
        <f t="shared" si="41"/>
        <v>4</v>
      </c>
      <c r="AJ31" s="464">
        <f t="shared" si="41"/>
        <v>1</v>
      </c>
      <c r="AK31" s="468">
        <f t="shared" si="41"/>
        <v>0</v>
      </c>
      <c r="AL31" s="41">
        <f t="shared" si="41"/>
        <v>0</v>
      </c>
      <c r="AM31" s="466">
        <f t="shared" si="41"/>
        <v>7</v>
      </c>
      <c r="AN31" s="41">
        <f t="shared" si="41"/>
        <v>1</v>
      </c>
      <c r="AO31" s="462">
        <f t="shared" si="41"/>
        <v>0</v>
      </c>
      <c r="AP31" s="464">
        <f t="shared" si="41"/>
        <v>0</v>
      </c>
      <c r="AQ31" s="462">
        <f t="shared" si="41"/>
        <v>5</v>
      </c>
      <c r="AR31" s="41">
        <f t="shared" si="41"/>
        <v>1</v>
      </c>
      <c r="AS31" s="466">
        <f t="shared" si="41"/>
        <v>0</v>
      </c>
      <c r="AT31" s="41">
        <f t="shared" si="41"/>
        <v>0</v>
      </c>
      <c r="AU31" s="466">
        <f t="shared" si="41"/>
        <v>8</v>
      </c>
      <c r="AV31" s="464">
        <f t="shared" si="41"/>
        <v>1</v>
      </c>
      <c r="AW31" s="887"/>
      <c r="AX31" s="889"/>
      <c r="BA31" s="535">
        <f>AR30/BB31</f>
        <v>3.5563233125455999E-2</v>
      </c>
      <c r="BB31" s="559">
        <f t="shared" ref="BB31" si="42">BD31/10^6</f>
        <v>168.71356940000001</v>
      </c>
      <c r="BC31" s="536"/>
      <c r="BD31" s="536">
        <f>BD11+BD13+BD15+BD17+BD19+BD21+BD23+BD25+BD27+BD29</f>
        <v>168713569.40000001</v>
      </c>
    </row>
    <row r="32" spans="1:56" ht="16.5">
      <c r="A32" s="2" t="s">
        <v>276</v>
      </c>
      <c r="B32" s="9"/>
      <c r="C32" s="25"/>
      <c r="D32" s="25"/>
      <c r="E32" s="25"/>
      <c r="F32" s="25"/>
      <c r="G32" s="9"/>
      <c r="H32" s="9"/>
      <c r="I32" s="9"/>
      <c r="J32" s="9"/>
      <c r="K32" s="9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BB32" s="536"/>
      <c r="BC32" s="536"/>
    </row>
    <row r="33" spans="1:56" ht="16.5">
      <c r="A33" s="1" t="s">
        <v>277</v>
      </c>
      <c r="B33" s="9"/>
      <c r="C33" s="9"/>
      <c r="D33" s="9"/>
      <c r="E33" s="9"/>
      <c r="F33" s="9"/>
      <c r="G33" s="9"/>
      <c r="H33" s="9"/>
      <c r="I33" s="9"/>
      <c r="J33" s="9"/>
      <c r="K33" s="9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BB33" s="536"/>
      <c r="BC33" s="536"/>
    </row>
    <row r="34" spans="1:56" ht="16.5">
      <c r="A34" s="2"/>
      <c r="B34" s="9"/>
      <c r="C34" s="25"/>
      <c r="D34" s="25"/>
      <c r="E34" s="25"/>
      <c r="F34" s="25"/>
      <c r="G34" s="25"/>
      <c r="H34" s="25"/>
      <c r="I34" s="9"/>
      <c r="J34" s="9"/>
      <c r="K34" s="9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BB34" s="536"/>
      <c r="BC34" s="536"/>
    </row>
    <row r="35" spans="1:56" ht="16.5">
      <c r="A35" s="1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BB35" s="536"/>
      <c r="BC35" s="536"/>
    </row>
    <row r="36" spans="1:56" ht="16.5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BB36" s="536"/>
      <c r="BC36" s="536"/>
    </row>
    <row r="37" spans="1:56" ht="16.5">
      <c r="A37" s="9"/>
      <c r="B37" s="9"/>
      <c r="C37" s="9"/>
      <c r="BB37" s="536"/>
      <c r="BC37" s="536"/>
    </row>
    <row r="38" spans="1:56" ht="16.5">
      <c r="A38" s="9"/>
      <c r="B38" s="9"/>
      <c r="C38" s="9"/>
      <c r="BB38" s="536"/>
      <c r="BC38" s="536"/>
    </row>
    <row r="39" spans="1:56" ht="16.5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10"/>
      <c r="AX39" s="10"/>
      <c r="BB39" s="536"/>
      <c r="BC39" s="536"/>
    </row>
    <row r="40" spans="1:56" ht="16.5">
      <c r="A40" s="9" t="s">
        <v>240</v>
      </c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25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25"/>
      <c r="AA40" s="9"/>
      <c r="AB40" s="25"/>
      <c r="AC40" s="9"/>
      <c r="AD40" s="25"/>
      <c r="AE40" s="9"/>
      <c r="AF40" s="25"/>
      <c r="AG40" s="9"/>
      <c r="AH40" s="9"/>
      <c r="AI40" s="33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  <c r="AV40" s="9"/>
      <c r="AW40" s="10"/>
      <c r="AX40" s="10"/>
      <c r="BB40" s="536"/>
      <c r="BC40" s="536"/>
    </row>
    <row r="41" spans="1:56" ht="17" thickBot="1">
      <c r="A41" s="34" t="s">
        <v>186</v>
      </c>
      <c r="B41" s="35"/>
      <c r="C41" s="35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 t="s">
        <v>240</v>
      </c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  <c r="AV41" s="9"/>
      <c r="AW41" s="36"/>
      <c r="AX41" s="37"/>
      <c r="BB41" s="536"/>
      <c r="BC41" s="536"/>
    </row>
    <row r="42" spans="1:56" ht="16.5" customHeight="1">
      <c r="A42" s="47"/>
      <c r="B42" s="48"/>
      <c r="C42" s="49"/>
      <c r="D42" s="11"/>
      <c r="E42" s="785" t="s">
        <v>3</v>
      </c>
      <c r="F42" s="841"/>
      <c r="G42" s="841"/>
      <c r="H42" s="841"/>
      <c r="I42" s="841"/>
      <c r="J42" s="786"/>
      <c r="K42" s="785" t="s">
        <v>281</v>
      </c>
      <c r="L42" s="841"/>
      <c r="M42" s="841"/>
      <c r="N42" s="841"/>
      <c r="O42" s="841"/>
      <c r="P42" s="786"/>
      <c r="Q42" s="785" t="s">
        <v>282</v>
      </c>
      <c r="R42" s="841"/>
      <c r="S42" s="841"/>
      <c r="T42" s="841"/>
      <c r="U42" s="841"/>
      <c r="V42" s="786"/>
      <c r="W42" s="785" t="s">
        <v>283</v>
      </c>
      <c r="X42" s="841"/>
      <c r="Y42" s="841"/>
      <c r="Z42" s="841"/>
      <c r="AA42" s="841"/>
      <c r="AB42" s="786"/>
      <c r="AC42" s="785" t="s">
        <v>284</v>
      </c>
      <c r="AD42" s="841"/>
      <c r="AE42" s="841"/>
      <c r="AF42" s="841"/>
      <c r="AG42" s="841"/>
      <c r="AH42" s="786"/>
      <c r="AI42" s="785" t="s">
        <v>285</v>
      </c>
      <c r="AJ42" s="841"/>
      <c r="AK42" s="841"/>
      <c r="AL42" s="841"/>
      <c r="AM42" s="841"/>
      <c r="AN42" s="786"/>
      <c r="AO42" s="785" t="s">
        <v>286</v>
      </c>
      <c r="AP42" s="786"/>
      <c r="AQ42" s="12" t="s">
        <v>4</v>
      </c>
      <c r="AR42" s="13"/>
      <c r="AS42" s="13" t="s">
        <v>5</v>
      </c>
      <c r="AT42" s="13"/>
      <c r="AU42" s="13"/>
      <c r="AV42" s="14"/>
      <c r="AW42" s="26" t="s">
        <v>6</v>
      </c>
      <c r="AX42" s="27" t="s">
        <v>271</v>
      </c>
      <c r="BA42" s="664" t="s">
        <v>349</v>
      </c>
      <c r="BB42" s="664" t="s">
        <v>350</v>
      </c>
      <c r="BC42" s="664" t="s">
        <v>352</v>
      </c>
      <c r="BD42" s="664"/>
    </row>
    <row r="43" spans="1:56" ht="17.5">
      <c r="A43" s="16"/>
      <c r="B43" s="25"/>
      <c r="C43" s="52" t="s">
        <v>275</v>
      </c>
      <c r="D43" s="15"/>
      <c r="E43" s="877" t="s">
        <v>235</v>
      </c>
      <c r="F43" s="875"/>
      <c r="G43" s="874" t="s">
        <v>236</v>
      </c>
      <c r="H43" s="875"/>
      <c r="I43" s="874" t="s">
        <v>10</v>
      </c>
      <c r="J43" s="876"/>
      <c r="K43" s="877" t="s">
        <v>11</v>
      </c>
      <c r="L43" s="875"/>
      <c r="M43" s="874" t="s">
        <v>12</v>
      </c>
      <c r="N43" s="875"/>
      <c r="O43" s="874" t="s">
        <v>10</v>
      </c>
      <c r="P43" s="876"/>
      <c r="Q43" s="877" t="s">
        <v>11</v>
      </c>
      <c r="R43" s="875"/>
      <c r="S43" s="874" t="s">
        <v>12</v>
      </c>
      <c r="T43" s="875"/>
      <c r="U43" s="874" t="s">
        <v>10</v>
      </c>
      <c r="V43" s="876"/>
      <c r="W43" s="877" t="s">
        <v>11</v>
      </c>
      <c r="X43" s="875"/>
      <c r="Y43" s="874" t="s">
        <v>12</v>
      </c>
      <c r="Z43" s="875"/>
      <c r="AA43" s="874" t="s">
        <v>10</v>
      </c>
      <c r="AB43" s="876"/>
      <c r="AC43" s="877" t="s">
        <v>11</v>
      </c>
      <c r="AD43" s="875"/>
      <c r="AE43" s="874" t="s">
        <v>12</v>
      </c>
      <c r="AF43" s="875"/>
      <c r="AG43" s="874" t="s">
        <v>10</v>
      </c>
      <c r="AH43" s="876"/>
      <c r="AI43" s="877" t="s">
        <v>11</v>
      </c>
      <c r="AJ43" s="875"/>
      <c r="AK43" s="874" t="s">
        <v>12</v>
      </c>
      <c r="AL43" s="875"/>
      <c r="AM43" s="874" t="s">
        <v>10</v>
      </c>
      <c r="AN43" s="876"/>
      <c r="AO43" s="877" t="s">
        <v>11</v>
      </c>
      <c r="AP43" s="875"/>
      <c r="AQ43" s="877" t="s">
        <v>11</v>
      </c>
      <c r="AR43" s="875"/>
      <c r="AS43" s="874" t="s">
        <v>12</v>
      </c>
      <c r="AT43" s="875"/>
      <c r="AU43" s="874" t="s">
        <v>10</v>
      </c>
      <c r="AV43" s="910"/>
      <c r="AW43" s="28" t="s">
        <v>13</v>
      </c>
      <c r="AX43" s="29" t="s">
        <v>14</v>
      </c>
      <c r="BA43" s="664"/>
      <c r="BB43" s="664"/>
      <c r="BC43" s="664"/>
      <c r="BD43" s="664"/>
    </row>
    <row r="44" spans="1:56" ht="16.5">
      <c r="A44" s="16"/>
      <c r="B44" s="25"/>
      <c r="C44" s="35"/>
      <c r="D44" s="15"/>
      <c r="E44" s="16"/>
      <c r="F44" s="17"/>
      <c r="G44" s="18"/>
      <c r="H44" s="17"/>
      <c r="I44" s="902" t="s">
        <v>15</v>
      </c>
      <c r="J44" s="908"/>
      <c r="K44" s="16"/>
      <c r="L44" s="17"/>
      <c r="M44" s="18"/>
      <c r="N44" s="17"/>
      <c r="O44" s="902" t="s">
        <v>15</v>
      </c>
      <c r="P44" s="908"/>
      <c r="Q44" s="16"/>
      <c r="R44" s="17"/>
      <c r="S44" s="18"/>
      <c r="T44" s="17"/>
      <c r="U44" s="902" t="s">
        <v>15</v>
      </c>
      <c r="V44" s="908"/>
      <c r="W44" s="16"/>
      <c r="X44" s="17"/>
      <c r="Y44" s="18"/>
      <c r="Z44" s="17"/>
      <c r="AA44" s="902" t="s">
        <v>15</v>
      </c>
      <c r="AB44" s="908"/>
      <c r="AC44" s="16"/>
      <c r="AD44" s="17"/>
      <c r="AE44" s="18"/>
      <c r="AF44" s="17"/>
      <c r="AG44" s="902" t="s">
        <v>15</v>
      </c>
      <c r="AH44" s="908"/>
      <c r="AI44" s="16"/>
      <c r="AJ44" s="17"/>
      <c r="AK44" s="18"/>
      <c r="AL44" s="17"/>
      <c r="AM44" s="902" t="s">
        <v>15</v>
      </c>
      <c r="AN44" s="908"/>
      <c r="AO44" s="16"/>
      <c r="AP44" s="17"/>
      <c r="AQ44" s="16"/>
      <c r="AR44" s="17"/>
      <c r="AS44" s="18"/>
      <c r="AT44" s="17"/>
      <c r="AU44" s="902" t="s">
        <v>15</v>
      </c>
      <c r="AV44" s="909"/>
      <c r="AW44" s="28" t="s">
        <v>263</v>
      </c>
      <c r="AX44" s="29" t="s">
        <v>16</v>
      </c>
      <c r="BA44" s="664"/>
      <c r="BB44" s="664"/>
      <c r="BC44" s="664"/>
      <c r="BD44" s="664"/>
    </row>
    <row r="45" spans="1:56" ht="16.5">
      <c r="A45" s="43"/>
      <c r="B45" s="44"/>
      <c r="C45" s="46"/>
      <c r="D45" s="19"/>
      <c r="E45" s="16"/>
      <c r="F45" s="17"/>
      <c r="G45" s="902" t="s">
        <v>237</v>
      </c>
      <c r="H45" s="879"/>
      <c r="I45" s="902" t="s">
        <v>237</v>
      </c>
      <c r="J45" s="908"/>
      <c r="K45" s="16"/>
      <c r="L45" s="17"/>
      <c r="M45" s="902" t="s">
        <v>237</v>
      </c>
      <c r="N45" s="879"/>
      <c r="O45" s="902" t="s">
        <v>237</v>
      </c>
      <c r="P45" s="908"/>
      <c r="Q45" s="16"/>
      <c r="R45" s="17"/>
      <c r="S45" s="902" t="s">
        <v>237</v>
      </c>
      <c r="T45" s="879"/>
      <c r="U45" s="902" t="s">
        <v>237</v>
      </c>
      <c r="V45" s="908"/>
      <c r="W45" s="16"/>
      <c r="X45" s="17"/>
      <c r="Y45" s="902" t="s">
        <v>237</v>
      </c>
      <c r="Z45" s="879"/>
      <c r="AA45" s="902" t="s">
        <v>237</v>
      </c>
      <c r="AB45" s="908"/>
      <c r="AC45" s="16"/>
      <c r="AD45" s="17"/>
      <c r="AE45" s="902" t="s">
        <v>237</v>
      </c>
      <c r="AF45" s="879"/>
      <c r="AG45" s="902" t="s">
        <v>237</v>
      </c>
      <c r="AH45" s="908"/>
      <c r="AI45" s="16"/>
      <c r="AJ45" s="17"/>
      <c r="AK45" s="902" t="s">
        <v>237</v>
      </c>
      <c r="AL45" s="879"/>
      <c r="AM45" s="902" t="s">
        <v>237</v>
      </c>
      <c r="AN45" s="908"/>
      <c r="AO45" s="16"/>
      <c r="AP45" s="17"/>
      <c r="AQ45" s="16"/>
      <c r="AR45" s="17"/>
      <c r="AS45" s="902" t="s">
        <v>237</v>
      </c>
      <c r="AT45" s="879"/>
      <c r="AU45" s="902" t="s">
        <v>237</v>
      </c>
      <c r="AV45" s="909"/>
      <c r="AW45" s="28" t="s">
        <v>264</v>
      </c>
      <c r="AX45" s="29" t="s">
        <v>337</v>
      </c>
      <c r="BA45" s="664"/>
      <c r="BB45" s="664"/>
      <c r="BC45" s="664"/>
      <c r="BD45" s="664"/>
    </row>
    <row r="46" spans="1:56" ht="16.5">
      <c r="A46" s="43"/>
      <c r="B46" s="44"/>
      <c r="C46" s="46"/>
      <c r="D46" s="19"/>
      <c r="E46" s="16"/>
      <c r="F46" s="17"/>
      <c r="G46" s="18"/>
      <c r="H46" s="17"/>
      <c r="I46" s="902" t="s">
        <v>238</v>
      </c>
      <c r="J46" s="908"/>
      <c r="K46" s="16"/>
      <c r="L46" s="17"/>
      <c r="M46" s="18"/>
      <c r="N46" s="17"/>
      <c r="O46" s="902" t="s">
        <v>238</v>
      </c>
      <c r="P46" s="908"/>
      <c r="Q46" s="16"/>
      <c r="R46" s="17"/>
      <c r="S46" s="18"/>
      <c r="T46" s="17"/>
      <c r="U46" s="902" t="s">
        <v>238</v>
      </c>
      <c r="V46" s="908"/>
      <c r="W46" s="16"/>
      <c r="X46" s="17"/>
      <c r="Y46" s="18"/>
      <c r="Z46" s="17"/>
      <c r="AA46" s="902" t="s">
        <v>238</v>
      </c>
      <c r="AB46" s="908"/>
      <c r="AC46" s="16"/>
      <c r="AD46" s="17"/>
      <c r="AE46" s="18"/>
      <c r="AF46" s="17"/>
      <c r="AG46" s="902" t="s">
        <v>238</v>
      </c>
      <c r="AH46" s="908"/>
      <c r="AI46" s="16"/>
      <c r="AJ46" s="17"/>
      <c r="AK46" s="18"/>
      <c r="AL46" s="17"/>
      <c r="AM46" s="902" t="s">
        <v>238</v>
      </c>
      <c r="AN46" s="908"/>
      <c r="AO46" s="16"/>
      <c r="AP46" s="17"/>
      <c r="AQ46" s="16"/>
      <c r="AR46" s="17"/>
      <c r="AS46" s="18"/>
      <c r="AT46" s="17"/>
      <c r="AU46" s="902" t="s">
        <v>238</v>
      </c>
      <c r="AV46" s="909"/>
      <c r="AW46" s="28" t="s">
        <v>265</v>
      </c>
      <c r="AX46" s="29" t="s">
        <v>268</v>
      </c>
      <c r="BA46" s="664"/>
      <c r="BB46" s="664"/>
      <c r="BC46" s="664"/>
      <c r="BD46" s="664"/>
    </row>
    <row r="47" spans="1:56" ht="17.5">
      <c r="A47" s="51" t="s">
        <v>274</v>
      </c>
      <c r="B47" s="25"/>
      <c r="C47" s="46"/>
      <c r="D47" s="20"/>
      <c r="E47" s="878" t="s">
        <v>239</v>
      </c>
      <c r="F47" s="879"/>
      <c r="G47" s="902" t="s">
        <v>239</v>
      </c>
      <c r="H47" s="879"/>
      <c r="I47" s="902"/>
      <c r="J47" s="908"/>
      <c r="K47" s="878" t="s">
        <v>239</v>
      </c>
      <c r="L47" s="879"/>
      <c r="M47" s="902" t="s">
        <v>239</v>
      </c>
      <c r="N47" s="879"/>
      <c r="O47" s="902"/>
      <c r="P47" s="908"/>
      <c r="Q47" s="878" t="s">
        <v>239</v>
      </c>
      <c r="R47" s="879"/>
      <c r="S47" s="902" t="s">
        <v>239</v>
      </c>
      <c r="T47" s="879"/>
      <c r="U47" s="902"/>
      <c r="V47" s="908"/>
      <c r="W47" s="878" t="s">
        <v>239</v>
      </c>
      <c r="X47" s="879"/>
      <c r="Y47" s="902" t="s">
        <v>239</v>
      </c>
      <c r="Z47" s="879"/>
      <c r="AA47" s="902"/>
      <c r="AB47" s="908"/>
      <c r="AC47" s="878" t="s">
        <v>239</v>
      </c>
      <c r="AD47" s="879"/>
      <c r="AE47" s="902" t="s">
        <v>239</v>
      </c>
      <c r="AF47" s="879"/>
      <c r="AG47" s="902"/>
      <c r="AH47" s="908"/>
      <c r="AI47" s="878" t="s">
        <v>239</v>
      </c>
      <c r="AJ47" s="879"/>
      <c r="AK47" s="902" t="s">
        <v>239</v>
      </c>
      <c r="AL47" s="879"/>
      <c r="AM47" s="902"/>
      <c r="AN47" s="908"/>
      <c r="AO47" s="878" t="s">
        <v>239</v>
      </c>
      <c r="AP47" s="879"/>
      <c r="AQ47" s="878" t="s">
        <v>239</v>
      </c>
      <c r="AR47" s="879"/>
      <c r="AS47" s="902" t="s">
        <v>239</v>
      </c>
      <c r="AT47" s="879"/>
      <c r="AU47" s="902"/>
      <c r="AV47" s="909"/>
      <c r="AW47" s="28" t="s">
        <v>266</v>
      </c>
      <c r="AX47" s="29" t="s">
        <v>24</v>
      </c>
      <c r="BA47" s="664"/>
      <c r="BB47" s="664"/>
      <c r="BC47" s="664"/>
      <c r="BD47" s="664"/>
    </row>
    <row r="48" spans="1:56" ht="17" thickBot="1">
      <c r="A48" s="21"/>
      <c r="B48" s="50"/>
      <c r="C48" s="903"/>
      <c r="D48" s="904"/>
      <c r="E48" s="21"/>
      <c r="F48" s="22"/>
      <c r="G48" s="23"/>
      <c r="H48" s="22"/>
      <c r="I48" s="23"/>
      <c r="J48" s="24"/>
      <c r="K48" s="21"/>
      <c r="L48" s="22"/>
      <c r="M48" s="23"/>
      <c r="N48" s="22"/>
      <c r="O48" s="23"/>
      <c r="P48" s="24"/>
      <c r="Q48" s="21"/>
      <c r="R48" s="22"/>
      <c r="S48" s="23"/>
      <c r="T48" s="22"/>
      <c r="U48" s="23"/>
      <c r="V48" s="24"/>
      <c r="W48" s="21"/>
      <c r="X48" s="22"/>
      <c r="Y48" s="23"/>
      <c r="Z48" s="22"/>
      <c r="AA48" s="23"/>
      <c r="AB48" s="24"/>
      <c r="AC48" s="21"/>
      <c r="AD48" s="22"/>
      <c r="AE48" s="23"/>
      <c r="AF48" s="22"/>
      <c r="AG48" s="23"/>
      <c r="AH48" s="24"/>
      <c r="AI48" s="21"/>
      <c r="AJ48" s="22"/>
      <c r="AK48" s="23"/>
      <c r="AL48" s="22"/>
      <c r="AM48" s="23"/>
      <c r="AN48" s="24"/>
      <c r="AO48" s="21"/>
      <c r="AP48" s="22"/>
      <c r="AQ48" s="21"/>
      <c r="AR48" s="22"/>
      <c r="AS48" s="23"/>
      <c r="AT48" s="22"/>
      <c r="AU48" s="23"/>
      <c r="AV48" s="24"/>
      <c r="AW48" s="30" t="s">
        <v>267</v>
      </c>
      <c r="AX48" s="31" t="s">
        <v>199</v>
      </c>
      <c r="BA48" s="664"/>
      <c r="BB48" s="664"/>
      <c r="BC48" s="664"/>
      <c r="BD48" s="664"/>
    </row>
    <row r="49" spans="1:55" ht="17.25" customHeight="1">
      <c r="A49" s="905" t="s">
        <v>187</v>
      </c>
      <c r="B49" s="906"/>
      <c r="C49" s="906"/>
      <c r="D49" s="907"/>
      <c r="E49" s="491">
        <f>民鉄!E20</f>
        <v>0</v>
      </c>
      <c r="F49" s="487">
        <f>民鉄!F20</f>
        <v>0</v>
      </c>
      <c r="G49" s="492">
        <f>民鉄!G20</f>
        <v>0</v>
      </c>
      <c r="H49" s="492">
        <f>民鉄!H20</f>
        <v>0</v>
      </c>
      <c r="I49" s="497">
        <f>民鉄!I20</f>
        <v>0</v>
      </c>
      <c r="J49" s="506">
        <f>民鉄!J20</f>
        <v>0</v>
      </c>
      <c r="K49" s="491">
        <f>民鉄!K20</f>
        <v>0</v>
      </c>
      <c r="L49" s="487">
        <f>民鉄!L20</f>
        <v>2</v>
      </c>
      <c r="M49" s="492">
        <f>民鉄!M20</f>
        <v>0</v>
      </c>
      <c r="N49" s="492">
        <f>民鉄!N20</f>
        <v>0</v>
      </c>
      <c r="O49" s="497">
        <f>民鉄!O20</f>
        <v>0</v>
      </c>
      <c r="P49" s="506">
        <f>民鉄!P20</f>
        <v>0</v>
      </c>
      <c r="Q49" s="491">
        <f>民鉄!Q20</f>
        <v>0</v>
      </c>
      <c r="R49" s="487">
        <f>民鉄!R20</f>
        <v>0</v>
      </c>
      <c r="S49" s="492">
        <f>民鉄!S20</f>
        <v>0</v>
      </c>
      <c r="T49" s="492">
        <f>民鉄!T20</f>
        <v>0</v>
      </c>
      <c r="U49" s="497">
        <f>民鉄!U20</f>
        <v>0</v>
      </c>
      <c r="V49" s="506">
        <f>民鉄!V20</f>
        <v>0</v>
      </c>
      <c r="W49" s="491">
        <f>民鉄!W20</f>
        <v>0</v>
      </c>
      <c r="X49" s="487">
        <f>民鉄!X20</f>
        <v>0</v>
      </c>
      <c r="Y49" s="492">
        <f>民鉄!Y20</f>
        <v>0</v>
      </c>
      <c r="Z49" s="492">
        <f>民鉄!Z20</f>
        <v>0</v>
      </c>
      <c r="AA49" s="497">
        <f>民鉄!AA20</f>
        <v>0</v>
      </c>
      <c r="AB49" s="506">
        <f>民鉄!AB20</f>
        <v>0</v>
      </c>
      <c r="AC49" s="491">
        <f>民鉄!AC20</f>
        <v>0</v>
      </c>
      <c r="AD49" s="487">
        <f>民鉄!AD20</f>
        <v>3</v>
      </c>
      <c r="AE49" s="492">
        <f>民鉄!AE20</f>
        <v>0</v>
      </c>
      <c r="AF49" s="492">
        <f>民鉄!AF20</f>
        <v>0</v>
      </c>
      <c r="AG49" s="497">
        <f>民鉄!AG20</f>
        <v>0</v>
      </c>
      <c r="AH49" s="506">
        <f>民鉄!AH20</f>
        <v>10</v>
      </c>
      <c r="AI49" s="491">
        <f>民鉄!AI20</f>
        <v>0</v>
      </c>
      <c r="AJ49" s="487">
        <f>民鉄!AJ20</f>
        <v>0</v>
      </c>
      <c r="AK49" s="492">
        <f>民鉄!AK20</f>
        <v>0</v>
      </c>
      <c r="AL49" s="492">
        <f>民鉄!AL20</f>
        <v>0</v>
      </c>
      <c r="AM49" s="497">
        <f>民鉄!AM20</f>
        <v>0</v>
      </c>
      <c r="AN49" s="506">
        <f>民鉄!AN20</f>
        <v>0</v>
      </c>
      <c r="AO49" s="491">
        <f>民鉄!AO20</f>
        <v>0</v>
      </c>
      <c r="AP49" s="487">
        <f>民鉄!AP20</f>
        <v>0</v>
      </c>
      <c r="AQ49" s="407">
        <f>E49+K49+Q49+W49+AC49+AI49+AO49</f>
        <v>0</v>
      </c>
      <c r="AR49" s="408">
        <f>F49+L49+R49+X49+AD49+AJ49+AP49</f>
        <v>5</v>
      </c>
      <c r="AS49" s="409">
        <f>G49+M49+S49+Y49+AE49+AK49</f>
        <v>0</v>
      </c>
      <c r="AT49" s="408">
        <f t="shared" ref="AT49:AT68" si="43">H49+N49+T49+Z49+AF49+AL49</f>
        <v>0</v>
      </c>
      <c r="AU49" s="409">
        <f t="shared" ref="AU49:AU68" si="44">I49+O49+U49+AA49+AG49+AM49</f>
        <v>0</v>
      </c>
      <c r="AV49" s="410">
        <f t="shared" ref="AV49:AV68" si="45">J49+P49+V49+AB49+AH49+AN49</f>
        <v>10</v>
      </c>
      <c r="AW49" s="900">
        <v>0.64</v>
      </c>
      <c r="AX49" s="901">
        <v>2.94</v>
      </c>
      <c r="BA49" s="535">
        <f>AQ49/BB49</f>
        <v>0</v>
      </c>
      <c r="BB49" s="559">
        <f t="shared" ref="BB49:BB67" si="46">(BC49+BC50)/10^6</f>
        <v>7.7777626</v>
      </c>
      <c r="BC49" s="536">
        <f>民鉄!BC20</f>
        <v>6078653.5999999996</v>
      </c>
    </row>
    <row r="50" spans="1:55" ht="17.25" customHeight="1">
      <c r="A50" s="890"/>
      <c r="B50" s="891"/>
      <c r="C50" s="891"/>
      <c r="D50" s="892"/>
      <c r="E50" s="495">
        <f>民鉄!E21</f>
        <v>0</v>
      </c>
      <c r="F50" s="490">
        <f>民鉄!F21</f>
        <v>0</v>
      </c>
      <c r="G50" s="496">
        <f>民鉄!G21</f>
        <v>0</v>
      </c>
      <c r="H50" s="496">
        <f>民鉄!H21</f>
        <v>0</v>
      </c>
      <c r="I50" s="498">
        <f>民鉄!I21</f>
        <v>0</v>
      </c>
      <c r="J50" s="507">
        <f>民鉄!J21</f>
        <v>0</v>
      </c>
      <c r="K50" s="495">
        <f>民鉄!K21</f>
        <v>0</v>
      </c>
      <c r="L50" s="490">
        <f>民鉄!L21</f>
        <v>0</v>
      </c>
      <c r="M50" s="496">
        <f>民鉄!M21</f>
        <v>0</v>
      </c>
      <c r="N50" s="496">
        <f>民鉄!N21</f>
        <v>0</v>
      </c>
      <c r="O50" s="498">
        <f>民鉄!O21</f>
        <v>0</v>
      </c>
      <c r="P50" s="507">
        <f>民鉄!P21</f>
        <v>0</v>
      </c>
      <c r="Q50" s="495">
        <f>民鉄!Q21</f>
        <v>0</v>
      </c>
      <c r="R50" s="490">
        <f>民鉄!R21</f>
        <v>0</v>
      </c>
      <c r="S50" s="496">
        <f>民鉄!S21</f>
        <v>0</v>
      </c>
      <c r="T50" s="496">
        <f>民鉄!T21</f>
        <v>0</v>
      </c>
      <c r="U50" s="498">
        <f>民鉄!U21</f>
        <v>0</v>
      </c>
      <c r="V50" s="507">
        <f>民鉄!V21</f>
        <v>0</v>
      </c>
      <c r="W50" s="495">
        <f>民鉄!W21</f>
        <v>0</v>
      </c>
      <c r="X50" s="490">
        <f>民鉄!X21</f>
        <v>0</v>
      </c>
      <c r="Y50" s="496">
        <f>民鉄!Y21</f>
        <v>0</v>
      </c>
      <c r="Z50" s="496">
        <f>民鉄!Z21</f>
        <v>0</v>
      </c>
      <c r="AA50" s="498">
        <f>民鉄!AA21</f>
        <v>0</v>
      </c>
      <c r="AB50" s="507">
        <f>民鉄!AB21</f>
        <v>0</v>
      </c>
      <c r="AC50" s="495">
        <f>民鉄!AC21</f>
        <v>0</v>
      </c>
      <c r="AD50" s="490">
        <f>民鉄!AD21</f>
        <v>2</v>
      </c>
      <c r="AE50" s="496">
        <f>民鉄!AE21</f>
        <v>0</v>
      </c>
      <c r="AF50" s="496">
        <f>民鉄!AF21</f>
        <v>0</v>
      </c>
      <c r="AG50" s="498">
        <f>民鉄!AG21</f>
        <v>0</v>
      </c>
      <c r="AH50" s="507">
        <f>民鉄!AH21</f>
        <v>8</v>
      </c>
      <c r="AI50" s="495">
        <f>民鉄!AI21</f>
        <v>0</v>
      </c>
      <c r="AJ50" s="490">
        <f>民鉄!AJ21</f>
        <v>0</v>
      </c>
      <c r="AK50" s="496">
        <f>民鉄!AK21</f>
        <v>0</v>
      </c>
      <c r="AL50" s="496">
        <f>民鉄!AL21</f>
        <v>0</v>
      </c>
      <c r="AM50" s="498">
        <f>民鉄!AM21</f>
        <v>0</v>
      </c>
      <c r="AN50" s="507">
        <f>民鉄!AN21</f>
        <v>0</v>
      </c>
      <c r="AO50" s="495">
        <f>民鉄!AO21</f>
        <v>0</v>
      </c>
      <c r="AP50" s="490">
        <f>民鉄!AP21</f>
        <v>0</v>
      </c>
      <c r="AQ50" s="396">
        <f>E50+K50+Q50+W50+AC50+AI50+AO50</f>
        <v>0</v>
      </c>
      <c r="AR50" s="395">
        <f>F50+L50+R50+X50+AD50+AJ50+AP50</f>
        <v>2</v>
      </c>
      <c r="AS50" s="393">
        <f t="shared" ref="AS50:AS68" si="47">G50+M50+S50+Y50+AE50+AK50</f>
        <v>0</v>
      </c>
      <c r="AT50" s="395">
        <f t="shared" si="43"/>
        <v>0</v>
      </c>
      <c r="AU50" s="393">
        <f t="shared" si="44"/>
        <v>0</v>
      </c>
      <c r="AV50" s="394">
        <f t="shared" si="45"/>
        <v>8</v>
      </c>
      <c r="AW50" s="896"/>
      <c r="AX50" s="898"/>
      <c r="BA50" s="535">
        <f>AR49/BB50</f>
        <v>2.9427188014424033</v>
      </c>
      <c r="BB50" s="559">
        <f>BC50/10^6</f>
        <v>1.699109</v>
      </c>
      <c r="BC50" s="536">
        <f>民鉄!BC21</f>
        <v>1699109</v>
      </c>
    </row>
    <row r="51" spans="1:55" ht="17.25" customHeight="1">
      <c r="A51" s="890" t="s">
        <v>188</v>
      </c>
      <c r="B51" s="891"/>
      <c r="C51" s="891"/>
      <c r="D51" s="892"/>
      <c r="E51" s="493">
        <f>民鉄!E62</f>
        <v>0</v>
      </c>
      <c r="F51" s="489">
        <f>民鉄!F62</f>
        <v>0</v>
      </c>
      <c r="G51" s="494">
        <f>民鉄!G62</f>
        <v>0</v>
      </c>
      <c r="H51" s="494">
        <f>民鉄!H62</f>
        <v>0</v>
      </c>
      <c r="I51" s="499">
        <f>民鉄!I62</f>
        <v>0</v>
      </c>
      <c r="J51" s="508">
        <f>民鉄!J62</f>
        <v>0</v>
      </c>
      <c r="K51" s="493">
        <f>民鉄!K62</f>
        <v>1</v>
      </c>
      <c r="L51" s="489">
        <f>民鉄!L62</f>
        <v>0</v>
      </c>
      <c r="M51" s="494">
        <f>民鉄!M62</f>
        <v>0</v>
      </c>
      <c r="N51" s="494">
        <f>民鉄!N62</f>
        <v>0</v>
      </c>
      <c r="O51" s="499">
        <f>民鉄!O62</f>
        <v>0</v>
      </c>
      <c r="P51" s="508">
        <f>民鉄!P62</f>
        <v>0</v>
      </c>
      <c r="Q51" s="493">
        <f>民鉄!Q62</f>
        <v>0</v>
      </c>
      <c r="R51" s="489">
        <f>民鉄!R62</f>
        <v>0</v>
      </c>
      <c r="S51" s="494">
        <f>民鉄!S62</f>
        <v>0</v>
      </c>
      <c r="T51" s="494">
        <f>民鉄!T62</f>
        <v>0</v>
      </c>
      <c r="U51" s="499">
        <f>民鉄!U62</f>
        <v>0</v>
      </c>
      <c r="V51" s="508">
        <f>民鉄!V62</f>
        <v>0</v>
      </c>
      <c r="W51" s="493">
        <f>民鉄!W62</f>
        <v>3</v>
      </c>
      <c r="X51" s="489">
        <f>民鉄!X62</f>
        <v>0</v>
      </c>
      <c r="Y51" s="494">
        <f>民鉄!Y62</f>
        <v>0</v>
      </c>
      <c r="Z51" s="494">
        <f>民鉄!Z62</f>
        <v>0</v>
      </c>
      <c r="AA51" s="499">
        <f>民鉄!AA62</f>
        <v>0</v>
      </c>
      <c r="AB51" s="508">
        <f>民鉄!AB62</f>
        <v>0</v>
      </c>
      <c r="AC51" s="493">
        <f>民鉄!AC62</f>
        <v>0</v>
      </c>
      <c r="AD51" s="489">
        <f>民鉄!AD62</f>
        <v>0</v>
      </c>
      <c r="AE51" s="494">
        <f>民鉄!AE62</f>
        <v>0</v>
      </c>
      <c r="AF51" s="494">
        <f>民鉄!AF62</f>
        <v>0</v>
      </c>
      <c r="AG51" s="499">
        <f>民鉄!AG62</f>
        <v>0</v>
      </c>
      <c r="AH51" s="508">
        <f>民鉄!AH62</f>
        <v>0</v>
      </c>
      <c r="AI51" s="493">
        <f>民鉄!AI62</f>
        <v>0</v>
      </c>
      <c r="AJ51" s="489">
        <f>民鉄!AJ62</f>
        <v>0</v>
      </c>
      <c r="AK51" s="494">
        <f>民鉄!AK62</f>
        <v>0</v>
      </c>
      <c r="AL51" s="494">
        <f>民鉄!AL62</f>
        <v>0</v>
      </c>
      <c r="AM51" s="499">
        <f>民鉄!AM62</f>
        <v>0</v>
      </c>
      <c r="AN51" s="508">
        <f>民鉄!AN62</f>
        <v>0</v>
      </c>
      <c r="AO51" s="493">
        <f>民鉄!AO62</f>
        <v>0</v>
      </c>
      <c r="AP51" s="489">
        <f>民鉄!AP62</f>
        <v>0</v>
      </c>
      <c r="AQ51" s="403">
        <f t="shared" ref="AQ51:AQ68" si="48">E51+K51+Q51+W51+AC51+AI51+AO51</f>
        <v>4</v>
      </c>
      <c r="AR51" s="404">
        <f t="shared" ref="AR51:AR68" si="49">F51+L51+R51+X51+AD51+AJ51+AP51</f>
        <v>0</v>
      </c>
      <c r="AS51" s="405">
        <f t="shared" si="47"/>
        <v>0</v>
      </c>
      <c r="AT51" s="404">
        <f t="shared" si="43"/>
        <v>0</v>
      </c>
      <c r="AU51" s="405">
        <f t="shared" si="44"/>
        <v>0</v>
      </c>
      <c r="AV51" s="406">
        <f t="shared" si="45"/>
        <v>0</v>
      </c>
      <c r="AW51" s="896">
        <v>0.35</v>
      </c>
      <c r="AX51" s="898">
        <v>0</v>
      </c>
      <c r="BA51" s="535">
        <f>AQ51/BB51</f>
        <v>0.35312066147127302</v>
      </c>
      <c r="BB51" s="559">
        <f t="shared" si="46"/>
        <v>11.327572799999999</v>
      </c>
      <c r="BC51" s="536">
        <f>民鉄!BC62</f>
        <v>11327572.799999999</v>
      </c>
    </row>
    <row r="52" spans="1:55" ht="17.25" customHeight="1">
      <c r="A52" s="890"/>
      <c r="B52" s="891"/>
      <c r="C52" s="891"/>
      <c r="D52" s="892"/>
      <c r="E52" s="495">
        <f>民鉄!E63</f>
        <v>0</v>
      </c>
      <c r="F52" s="490">
        <f>民鉄!F63</f>
        <v>0</v>
      </c>
      <c r="G52" s="496">
        <f>民鉄!G63</f>
        <v>0</v>
      </c>
      <c r="H52" s="496">
        <f>民鉄!H63</f>
        <v>0</v>
      </c>
      <c r="I52" s="498">
        <f>民鉄!I63</f>
        <v>0</v>
      </c>
      <c r="J52" s="507">
        <f>民鉄!J63</f>
        <v>0</v>
      </c>
      <c r="K52" s="495">
        <f>民鉄!K63</f>
        <v>0</v>
      </c>
      <c r="L52" s="490">
        <f>民鉄!L63</f>
        <v>0</v>
      </c>
      <c r="M52" s="496">
        <f>民鉄!M63</f>
        <v>0</v>
      </c>
      <c r="N52" s="496">
        <f>民鉄!N63</f>
        <v>0</v>
      </c>
      <c r="O52" s="498">
        <f>民鉄!O63</f>
        <v>0</v>
      </c>
      <c r="P52" s="507">
        <f>民鉄!P63</f>
        <v>0</v>
      </c>
      <c r="Q52" s="495">
        <f>民鉄!Q63</f>
        <v>0</v>
      </c>
      <c r="R52" s="490">
        <f>民鉄!R63</f>
        <v>0</v>
      </c>
      <c r="S52" s="496">
        <f>民鉄!S63</f>
        <v>0</v>
      </c>
      <c r="T52" s="496">
        <f>民鉄!T63</f>
        <v>0</v>
      </c>
      <c r="U52" s="498">
        <f>民鉄!U63</f>
        <v>0</v>
      </c>
      <c r="V52" s="507">
        <f>民鉄!V63</f>
        <v>0</v>
      </c>
      <c r="W52" s="495">
        <f>民鉄!W63</f>
        <v>0</v>
      </c>
      <c r="X52" s="490">
        <f>民鉄!X63</f>
        <v>0</v>
      </c>
      <c r="Y52" s="496">
        <f>民鉄!Y63</f>
        <v>0</v>
      </c>
      <c r="Z52" s="496">
        <f>民鉄!Z63</f>
        <v>0</v>
      </c>
      <c r="AA52" s="498">
        <f>民鉄!AA63</f>
        <v>0</v>
      </c>
      <c r="AB52" s="507">
        <f>民鉄!AB63</f>
        <v>0</v>
      </c>
      <c r="AC52" s="495">
        <f>民鉄!AC63</f>
        <v>0</v>
      </c>
      <c r="AD52" s="490">
        <f>民鉄!AD63</f>
        <v>0</v>
      </c>
      <c r="AE52" s="496">
        <f>民鉄!AE63</f>
        <v>0</v>
      </c>
      <c r="AF52" s="496">
        <f>民鉄!AF63</f>
        <v>0</v>
      </c>
      <c r="AG52" s="498">
        <f>民鉄!AG63</f>
        <v>0</v>
      </c>
      <c r="AH52" s="507">
        <f>民鉄!AH63</f>
        <v>0</v>
      </c>
      <c r="AI52" s="495">
        <f>民鉄!AI63</f>
        <v>0</v>
      </c>
      <c r="AJ52" s="490">
        <f>民鉄!AJ63</f>
        <v>0</v>
      </c>
      <c r="AK52" s="496">
        <f>民鉄!AK63</f>
        <v>0</v>
      </c>
      <c r="AL52" s="496">
        <f>民鉄!AL63</f>
        <v>0</v>
      </c>
      <c r="AM52" s="498">
        <f>民鉄!AM63</f>
        <v>0</v>
      </c>
      <c r="AN52" s="507">
        <f>民鉄!AN63</f>
        <v>0</v>
      </c>
      <c r="AO52" s="495">
        <f>民鉄!AO63</f>
        <v>0</v>
      </c>
      <c r="AP52" s="490">
        <f>民鉄!AP63</f>
        <v>0</v>
      </c>
      <c r="AQ52" s="396">
        <f t="shared" si="48"/>
        <v>0</v>
      </c>
      <c r="AR52" s="395">
        <f t="shared" si="49"/>
        <v>0</v>
      </c>
      <c r="AS52" s="393">
        <f t="shared" si="47"/>
        <v>0</v>
      </c>
      <c r="AT52" s="395">
        <f t="shared" si="43"/>
        <v>0</v>
      </c>
      <c r="AU52" s="393">
        <f t="shared" si="44"/>
        <v>0</v>
      </c>
      <c r="AV52" s="394">
        <f t="shared" si="45"/>
        <v>0</v>
      </c>
      <c r="AW52" s="896"/>
      <c r="AX52" s="898"/>
      <c r="BB52" s="559"/>
      <c r="BC52" s="536"/>
    </row>
    <row r="53" spans="1:55" ht="17.25" customHeight="1">
      <c r="A53" s="890" t="s">
        <v>198</v>
      </c>
      <c r="B53" s="891"/>
      <c r="C53" s="891"/>
      <c r="D53" s="892"/>
      <c r="E53" s="493">
        <f>民鉄!E96</f>
        <v>0</v>
      </c>
      <c r="F53" s="489">
        <f>民鉄!F96</f>
        <v>0</v>
      </c>
      <c r="G53" s="494">
        <f>民鉄!G96</f>
        <v>0</v>
      </c>
      <c r="H53" s="494">
        <f>民鉄!H96</f>
        <v>0</v>
      </c>
      <c r="I53" s="499">
        <f>民鉄!I96</f>
        <v>0</v>
      </c>
      <c r="J53" s="508">
        <f>民鉄!J96</f>
        <v>0</v>
      </c>
      <c r="K53" s="493">
        <f>民鉄!K96</f>
        <v>0</v>
      </c>
      <c r="L53" s="489">
        <f>民鉄!L96</f>
        <v>0</v>
      </c>
      <c r="M53" s="494">
        <f>民鉄!M96</f>
        <v>0</v>
      </c>
      <c r="N53" s="494">
        <f>民鉄!N96</f>
        <v>0</v>
      </c>
      <c r="O53" s="499">
        <f>民鉄!O96</f>
        <v>0</v>
      </c>
      <c r="P53" s="508">
        <f>民鉄!P96</f>
        <v>0</v>
      </c>
      <c r="Q53" s="493">
        <f>民鉄!Q96</f>
        <v>0</v>
      </c>
      <c r="R53" s="489">
        <f>民鉄!R96</f>
        <v>0</v>
      </c>
      <c r="S53" s="494">
        <f>民鉄!S96</f>
        <v>0</v>
      </c>
      <c r="T53" s="494">
        <f>民鉄!T96</f>
        <v>0</v>
      </c>
      <c r="U53" s="499">
        <f>民鉄!U96</f>
        <v>0</v>
      </c>
      <c r="V53" s="508">
        <f>民鉄!V96</f>
        <v>0</v>
      </c>
      <c r="W53" s="493">
        <f>民鉄!W96</f>
        <v>6</v>
      </c>
      <c r="X53" s="489">
        <f>民鉄!X96</f>
        <v>0</v>
      </c>
      <c r="Y53" s="494">
        <f>民鉄!Y96</f>
        <v>1</v>
      </c>
      <c r="Z53" s="494">
        <f>民鉄!Z96</f>
        <v>0</v>
      </c>
      <c r="AA53" s="499">
        <f>民鉄!AA96</f>
        <v>4</v>
      </c>
      <c r="AB53" s="508">
        <f>民鉄!AB96</f>
        <v>0</v>
      </c>
      <c r="AC53" s="493">
        <f>民鉄!AC96</f>
        <v>0</v>
      </c>
      <c r="AD53" s="489">
        <f>民鉄!AD96</f>
        <v>1</v>
      </c>
      <c r="AE53" s="494">
        <f>民鉄!AE96</f>
        <v>0</v>
      </c>
      <c r="AF53" s="494">
        <f>民鉄!AF96</f>
        <v>0</v>
      </c>
      <c r="AG53" s="499">
        <f>民鉄!AG96</f>
        <v>0</v>
      </c>
      <c r="AH53" s="508">
        <f>民鉄!AH96</f>
        <v>1</v>
      </c>
      <c r="AI53" s="493">
        <f>民鉄!AI96</f>
        <v>2</v>
      </c>
      <c r="AJ53" s="489">
        <f>民鉄!AJ96</f>
        <v>1</v>
      </c>
      <c r="AK53" s="494">
        <f>民鉄!AK96</f>
        <v>1</v>
      </c>
      <c r="AL53" s="494">
        <f>民鉄!AL96</f>
        <v>1</v>
      </c>
      <c r="AM53" s="499">
        <f>民鉄!AM96</f>
        <v>1</v>
      </c>
      <c r="AN53" s="508">
        <f>民鉄!AN96</f>
        <v>0</v>
      </c>
      <c r="AO53" s="493">
        <f>民鉄!AO96</f>
        <v>0</v>
      </c>
      <c r="AP53" s="489">
        <f>民鉄!AP96</f>
        <v>0</v>
      </c>
      <c r="AQ53" s="403">
        <f t="shared" si="48"/>
        <v>8</v>
      </c>
      <c r="AR53" s="404">
        <f t="shared" si="49"/>
        <v>2</v>
      </c>
      <c r="AS53" s="405">
        <f t="shared" si="47"/>
        <v>2</v>
      </c>
      <c r="AT53" s="404">
        <f t="shared" si="43"/>
        <v>1</v>
      </c>
      <c r="AU53" s="405">
        <f t="shared" si="44"/>
        <v>5</v>
      </c>
      <c r="AV53" s="406">
        <f t="shared" si="45"/>
        <v>1</v>
      </c>
      <c r="AW53" s="896" t="s">
        <v>360</v>
      </c>
      <c r="AX53" s="898">
        <v>1.36</v>
      </c>
      <c r="BA53" s="535">
        <f t="shared" ref="BA53" si="50">AQ53/BB53</f>
        <v>0.56906346643203809</v>
      </c>
      <c r="BB53" s="559">
        <f t="shared" si="46"/>
        <v>14.058185899999998</v>
      </c>
      <c r="BC53" s="536">
        <f>民鉄!BC96</f>
        <v>12590977.199999999</v>
      </c>
    </row>
    <row r="54" spans="1:55" ht="17.25" customHeight="1">
      <c r="A54" s="890"/>
      <c r="B54" s="891"/>
      <c r="C54" s="891"/>
      <c r="D54" s="892"/>
      <c r="E54" s="495">
        <f>民鉄!E97</f>
        <v>0</v>
      </c>
      <c r="F54" s="490">
        <f>民鉄!F97</f>
        <v>0</v>
      </c>
      <c r="G54" s="496">
        <f>民鉄!G97</f>
        <v>0</v>
      </c>
      <c r="H54" s="496">
        <f>民鉄!H97</f>
        <v>0</v>
      </c>
      <c r="I54" s="498">
        <f>民鉄!I97</f>
        <v>0</v>
      </c>
      <c r="J54" s="507">
        <f>民鉄!J97</f>
        <v>0</v>
      </c>
      <c r="K54" s="495">
        <f>民鉄!K97</f>
        <v>0</v>
      </c>
      <c r="L54" s="490">
        <f>民鉄!L97</f>
        <v>0</v>
      </c>
      <c r="M54" s="496">
        <f>民鉄!M97</f>
        <v>0</v>
      </c>
      <c r="N54" s="496">
        <f>民鉄!N97</f>
        <v>0</v>
      </c>
      <c r="O54" s="498">
        <f>民鉄!O97</f>
        <v>0</v>
      </c>
      <c r="P54" s="507">
        <f>民鉄!P97</f>
        <v>0</v>
      </c>
      <c r="Q54" s="495">
        <f>民鉄!Q97</f>
        <v>0</v>
      </c>
      <c r="R54" s="490">
        <f>民鉄!R97</f>
        <v>0</v>
      </c>
      <c r="S54" s="496">
        <f>民鉄!S97</f>
        <v>0</v>
      </c>
      <c r="T54" s="496">
        <f>民鉄!T97</f>
        <v>0</v>
      </c>
      <c r="U54" s="498">
        <f>民鉄!U97</f>
        <v>0</v>
      </c>
      <c r="V54" s="507">
        <f>民鉄!V97</f>
        <v>0</v>
      </c>
      <c r="W54" s="495">
        <f>民鉄!W97</f>
        <v>0</v>
      </c>
      <c r="X54" s="490">
        <f>民鉄!X97</f>
        <v>0</v>
      </c>
      <c r="Y54" s="496">
        <f>民鉄!Y97</f>
        <v>0</v>
      </c>
      <c r="Z54" s="496">
        <f>民鉄!Z97</f>
        <v>0</v>
      </c>
      <c r="AA54" s="498">
        <f>民鉄!AA97</f>
        <v>0</v>
      </c>
      <c r="AB54" s="507">
        <f>民鉄!AB97</f>
        <v>0</v>
      </c>
      <c r="AC54" s="495">
        <f>民鉄!AC97</f>
        <v>0</v>
      </c>
      <c r="AD54" s="490">
        <f>民鉄!AD97</f>
        <v>0</v>
      </c>
      <c r="AE54" s="496">
        <f>民鉄!AE97</f>
        <v>0</v>
      </c>
      <c r="AF54" s="496">
        <f>民鉄!AF97</f>
        <v>0</v>
      </c>
      <c r="AG54" s="498">
        <f>民鉄!AG97</f>
        <v>0</v>
      </c>
      <c r="AH54" s="507">
        <f>民鉄!AH97</f>
        <v>0</v>
      </c>
      <c r="AI54" s="495">
        <f>民鉄!AI97</f>
        <v>0</v>
      </c>
      <c r="AJ54" s="490">
        <f>民鉄!AJ97</f>
        <v>0</v>
      </c>
      <c r="AK54" s="496">
        <f>民鉄!AK97</f>
        <v>0</v>
      </c>
      <c r="AL54" s="496">
        <f>民鉄!AL97</f>
        <v>0</v>
      </c>
      <c r="AM54" s="498">
        <f>民鉄!AM97</f>
        <v>0</v>
      </c>
      <c r="AN54" s="507">
        <f>民鉄!AN97</f>
        <v>0</v>
      </c>
      <c r="AO54" s="495">
        <f>民鉄!AO97</f>
        <v>0</v>
      </c>
      <c r="AP54" s="490">
        <f>民鉄!AP97</f>
        <v>0</v>
      </c>
      <c r="AQ54" s="396">
        <f t="shared" si="48"/>
        <v>0</v>
      </c>
      <c r="AR54" s="395">
        <f t="shared" si="49"/>
        <v>0</v>
      </c>
      <c r="AS54" s="393">
        <f t="shared" si="47"/>
        <v>0</v>
      </c>
      <c r="AT54" s="395">
        <f t="shared" si="43"/>
        <v>0</v>
      </c>
      <c r="AU54" s="393">
        <f t="shared" si="44"/>
        <v>0</v>
      </c>
      <c r="AV54" s="394">
        <f t="shared" si="45"/>
        <v>0</v>
      </c>
      <c r="AW54" s="896"/>
      <c r="AX54" s="898"/>
      <c r="BA54" s="535">
        <f t="shared" ref="BA54" si="51">AR53/BB54</f>
        <v>1.3631325932023168</v>
      </c>
      <c r="BB54" s="559">
        <f t="shared" ref="BB54" si="52">BC54/10^6</f>
        <v>1.4672087</v>
      </c>
      <c r="BC54" s="536">
        <f>民鉄!BC97</f>
        <v>1467208.7</v>
      </c>
    </row>
    <row r="55" spans="1:55" ht="17.25" customHeight="1">
      <c r="A55" s="890" t="s">
        <v>189</v>
      </c>
      <c r="B55" s="891"/>
      <c r="C55" s="891"/>
      <c r="D55" s="892"/>
      <c r="E55" s="493">
        <f>民鉄!E200</f>
        <v>0</v>
      </c>
      <c r="F55" s="489">
        <f>民鉄!F200</f>
        <v>0</v>
      </c>
      <c r="G55" s="494">
        <f>民鉄!G200</f>
        <v>0</v>
      </c>
      <c r="H55" s="494">
        <f>民鉄!H200</f>
        <v>0</v>
      </c>
      <c r="I55" s="499">
        <f>民鉄!I200</f>
        <v>0</v>
      </c>
      <c r="J55" s="508">
        <f>民鉄!J200</f>
        <v>0</v>
      </c>
      <c r="K55" s="493">
        <f>民鉄!K200</f>
        <v>0</v>
      </c>
      <c r="L55" s="489">
        <f>民鉄!L200</f>
        <v>0</v>
      </c>
      <c r="M55" s="494">
        <f>民鉄!M200</f>
        <v>0</v>
      </c>
      <c r="N55" s="494">
        <f>民鉄!N200</f>
        <v>0</v>
      </c>
      <c r="O55" s="499">
        <f>民鉄!O200</f>
        <v>0</v>
      </c>
      <c r="P55" s="508">
        <f>民鉄!P200</f>
        <v>0</v>
      </c>
      <c r="Q55" s="493">
        <f>民鉄!Q200</f>
        <v>0</v>
      </c>
      <c r="R55" s="489">
        <f>民鉄!R200</f>
        <v>0</v>
      </c>
      <c r="S55" s="494">
        <f>民鉄!S200</f>
        <v>0</v>
      </c>
      <c r="T55" s="494">
        <f>民鉄!T200</f>
        <v>0</v>
      </c>
      <c r="U55" s="499">
        <f>民鉄!U200</f>
        <v>0</v>
      </c>
      <c r="V55" s="508">
        <f>民鉄!V200</f>
        <v>0</v>
      </c>
      <c r="W55" s="493">
        <f>民鉄!W200</f>
        <v>49</v>
      </c>
      <c r="X55" s="489">
        <f>民鉄!X200</f>
        <v>1</v>
      </c>
      <c r="Y55" s="494">
        <f>民鉄!Y200</f>
        <v>18</v>
      </c>
      <c r="Z55" s="494">
        <f>民鉄!Z200</f>
        <v>0</v>
      </c>
      <c r="AA55" s="499">
        <f>民鉄!AA200</f>
        <v>14</v>
      </c>
      <c r="AB55" s="508">
        <f>民鉄!AB200</f>
        <v>1</v>
      </c>
      <c r="AC55" s="493">
        <f>民鉄!AC200</f>
        <v>1</v>
      </c>
      <c r="AD55" s="489">
        <f>民鉄!AD200</f>
        <v>0</v>
      </c>
      <c r="AE55" s="494">
        <f>民鉄!AE200</f>
        <v>0</v>
      </c>
      <c r="AF55" s="494">
        <f>民鉄!AF200</f>
        <v>0</v>
      </c>
      <c r="AG55" s="499">
        <f>民鉄!AG200</f>
        <v>0</v>
      </c>
      <c r="AH55" s="508">
        <f>民鉄!AH200</f>
        <v>0</v>
      </c>
      <c r="AI55" s="493">
        <f>民鉄!AI200</f>
        <v>66</v>
      </c>
      <c r="AJ55" s="489">
        <f>民鉄!AJ200</f>
        <v>0</v>
      </c>
      <c r="AK55" s="494">
        <f>民鉄!AK200</f>
        <v>32</v>
      </c>
      <c r="AL55" s="494">
        <f>民鉄!AL200</f>
        <v>0</v>
      </c>
      <c r="AM55" s="499">
        <f>民鉄!AM200</f>
        <v>34</v>
      </c>
      <c r="AN55" s="508">
        <f>民鉄!AN200</f>
        <v>0</v>
      </c>
      <c r="AO55" s="493">
        <f>民鉄!AO200</f>
        <v>0</v>
      </c>
      <c r="AP55" s="489">
        <f>民鉄!AP200</f>
        <v>0</v>
      </c>
      <c r="AQ55" s="403">
        <f t="shared" si="48"/>
        <v>116</v>
      </c>
      <c r="AR55" s="404">
        <f t="shared" si="49"/>
        <v>1</v>
      </c>
      <c r="AS55" s="405">
        <f t="shared" si="47"/>
        <v>50</v>
      </c>
      <c r="AT55" s="404">
        <f t="shared" si="43"/>
        <v>0</v>
      </c>
      <c r="AU55" s="405">
        <f t="shared" si="44"/>
        <v>48</v>
      </c>
      <c r="AV55" s="406">
        <f t="shared" si="45"/>
        <v>1</v>
      </c>
      <c r="AW55" s="896">
        <v>0.47</v>
      </c>
      <c r="AX55" s="898">
        <v>0.47</v>
      </c>
      <c r="BA55" s="535">
        <f t="shared" ref="BA55" si="53">AQ55/BB55</f>
        <v>0.4645259204532558</v>
      </c>
      <c r="BB55" s="559">
        <f t="shared" si="46"/>
        <v>249.71695850000003</v>
      </c>
      <c r="BC55" s="536">
        <f>民鉄!BC200</f>
        <v>247602811.90000004</v>
      </c>
    </row>
    <row r="56" spans="1:55" ht="17.25" customHeight="1">
      <c r="A56" s="890"/>
      <c r="B56" s="891"/>
      <c r="C56" s="891"/>
      <c r="D56" s="892"/>
      <c r="E56" s="495">
        <f>民鉄!E201</f>
        <v>0</v>
      </c>
      <c r="F56" s="490">
        <f>民鉄!F201</f>
        <v>0</v>
      </c>
      <c r="G56" s="496">
        <f>民鉄!G201</f>
        <v>0</v>
      </c>
      <c r="H56" s="496">
        <f>民鉄!H201</f>
        <v>0</v>
      </c>
      <c r="I56" s="498">
        <f>民鉄!I201</f>
        <v>0</v>
      </c>
      <c r="J56" s="507">
        <f>民鉄!J201</f>
        <v>0</v>
      </c>
      <c r="K56" s="495">
        <f>民鉄!K201</f>
        <v>0</v>
      </c>
      <c r="L56" s="490">
        <f>民鉄!L201</f>
        <v>0</v>
      </c>
      <c r="M56" s="496">
        <f>民鉄!M201</f>
        <v>0</v>
      </c>
      <c r="N56" s="496">
        <f>民鉄!N201</f>
        <v>0</v>
      </c>
      <c r="O56" s="498">
        <f>民鉄!O201</f>
        <v>0</v>
      </c>
      <c r="P56" s="507">
        <f>民鉄!P201</f>
        <v>0</v>
      </c>
      <c r="Q56" s="495">
        <f>民鉄!Q201</f>
        <v>0</v>
      </c>
      <c r="R56" s="490">
        <f>民鉄!R201</f>
        <v>0</v>
      </c>
      <c r="S56" s="496">
        <f>民鉄!S201</f>
        <v>0</v>
      </c>
      <c r="T56" s="496">
        <f>民鉄!T201</f>
        <v>0</v>
      </c>
      <c r="U56" s="498">
        <f>民鉄!U201</f>
        <v>0</v>
      </c>
      <c r="V56" s="507">
        <f>民鉄!V201</f>
        <v>0</v>
      </c>
      <c r="W56" s="495">
        <f>民鉄!W201</f>
        <v>0</v>
      </c>
      <c r="X56" s="490">
        <f>民鉄!X201</f>
        <v>0</v>
      </c>
      <c r="Y56" s="496">
        <f>民鉄!Y201</f>
        <v>0</v>
      </c>
      <c r="Z56" s="496">
        <f>民鉄!Z201</f>
        <v>0</v>
      </c>
      <c r="AA56" s="498">
        <f>民鉄!AA201</f>
        <v>0</v>
      </c>
      <c r="AB56" s="507">
        <f>民鉄!AB201</f>
        <v>0</v>
      </c>
      <c r="AC56" s="495">
        <f>民鉄!AC201</f>
        <v>0</v>
      </c>
      <c r="AD56" s="490">
        <f>民鉄!AD201</f>
        <v>0</v>
      </c>
      <c r="AE56" s="496">
        <f>民鉄!AE201</f>
        <v>0</v>
      </c>
      <c r="AF56" s="496">
        <f>民鉄!AF201</f>
        <v>0</v>
      </c>
      <c r="AG56" s="498">
        <f>民鉄!AG201</f>
        <v>0</v>
      </c>
      <c r="AH56" s="507">
        <f>民鉄!AH201</f>
        <v>0</v>
      </c>
      <c r="AI56" s="495">
        <f>民鉄!AI201</f>
        <v>0</v>
      </c>
      <c r="AJ56" s="490">
        <f>民鉄!AJ201</f>
        <v>0</v>
      </c>
      <c r="AK56" s="496">
        <f>民鉄!AK201</f>
        <v>0</v>
      </c>
      <c r="AL56" s="496">
        <f>民鉄!AL201</f>
        <v>0</v>
      </c>
      <c r="AM56" s="498">
        <f>民鉄!AM201</f>
        <v>0</v>
      </c>
      <c r="AN56" s="507">
        <f>民鉄!AN201</f>
        <v>0</v>
      </c>
      <c r="AO56" s="495">
        <f>民鉄!AO201</f>
        <v>0</v>
      </c>
      <c r="AP56" s="490">
        <f>民鉄!AP201</f>
        <v>0</v>
      </c>
      <c r="AQ56" s="411">
        <f t="shared" si="48"/>
        <v>0</v>
      </c>
      <c r="AR56" s="412">
        <f t="shared" si="49"/>
        <v>0</v>
      </c>
      <c r="AS56" s="413">
        <f t="shared" si="47"/>
        <v>0</v>
      </c>
      <c r="AT56" s="412">
        <f t="shared" si="43"/>
        <v>0</v>
      </c>
      <c r="AU56" s="413">
        <f t="shared" si="44"/>
        <v>0</v>
      </c>
      <c r="AV56" s="414">
        <f t="shared" si="45"/>
        <v>0</v>
      </c>
      <c r="AW56" s="896"/>
      <c r="AX56" s="898"/>
      <c r="BA56" s="535">
        <f t="shared" ref="BA56" si="54">AR55/BB56</f>
        <v>0.47300409536405841</v>
      </c>
      <c r="BB56" s="559">
        <f t="shared" ref="BB56" si="55">BC56/10^6</f>
        <v>2.1141466000000002</v>
      </c>
      <c r="BC56" s="536">
        <f>民鉄!BC201</f>
        <v>2114146.6</v>
      </c>
    </row>
    <row r="57" spans="1:55" ht="17.25" customHeight="1">
      <c r="A57" s="890" t="s">
        <v>190</v>
      </c>
      <c r="B57" s="891"/>
      <c r="C57" s="891"/>
      <c r="D57" s="892"/>
      <c r="E57" s="493">
        <f>民鉄!E264</f>
        <v>0</v>
      </c>
      <c r="F57" s="489">
        <f>民鉄!F264</f>
        <v>0</v>
      </c>
      <c r="G57" s="494">
        <f>民鉄!G264</f>
        <v>0</v>
      </c>
      <c r="H57" s="494">
        <f>民鉄!H264</f>
        <v>0</v>
      </c>
      <c r="I57" s="499">
        <f>民鉄!I264</f>
        <v>0</v>
      </c>
      <c r="J57" s="508">
        <f>民鉄!J264</f>
        <v>0</v>
      </c>
      <c r="K57" s="493">
        <f>民鉄!K264</f>
        <v>0</v>
      </c>
      <c r="L57" s="489">
        <f>民鉄!L264</f>
        <v>0</v>
      </c>
      <c r="M57" s="494">
        <f>民鉄!M264</f>
        <v>0</v>
      </c>
      <c r="N57" s="494">
        <f>民鉄!N264</f>
        <v>0</v>
      </c>
      <c r="O57" s="499">
        <f>民鉄!O264</f>
        <v>0</v>
      </c>
      <c r="P57" s="508">
        <f>民鉄!P264</f>
        <v>0</v>
      </c>
      <c r="Q57" s="493">
        <f>民鉄!Q264</f>
        <v>0</v>
      </c>
      <c r="R57" s="489">
        <f>民鉄!R264</f>
        <v>0</v>
      </c>
      <c r="S57" s="494">
        <f>民鉄!S264</f>
        <v>0</v>
      </c>
      <c r="T57" s="494">
        <f>民鉄!T264</f>
        <v>0</v>
      </c>
      <c r="U57" s="499">
        <f>民鉄!U264</f>
        <v>0</v>
      </c>
      <c r="V57" s="508">
        <f>民鉄!V264</f>
        <v>0</v>
      </c>
      <c r="W57" s="493">
        <f>民鉄!W264</f>
        <v>26</v>
      </c>
      <c r="X57" s="489">
        <f>民鉄!X264</f>
        <v>0</v>
      </c>
      <c r="Y57" s="494">
        <f>民鉄!Y264</f>
        <v>8</v>
      </c>
      <c r="Z57" s="494">
        <f>民鉄!Z264</f>
        <v>0</v>
      </c>
      <c r="AA57" s="499">
        <f>民鉄!AA264</f>
        <v>8</v>
      </c>
      <c r="AB57" s="508">
        <f>民鉄!AB264</f>
        <v>0</v>
      </c>
      <c r="AC57" s="493">
        <f>民鉄!AC264</f>
        <v>0</v>
      </c>
      <c r="AD57" s="489">
        <f>民鉄!AD264</f>
        <v>6</v>
      </c>
      <c r="AE57" s="494">
        <f>民鉄!AE264</f>
        <v>0</v>
      </c>
      <c r="AF57" s="494">
        <f>民鉄!AF264</f>
        <v>0</v>
      </c>
      <c r="AG57" s="499">
        <f>民鉄!AG264</f>
        <v>0</v>
      </c>
      <c r="AH57" s="508">
        <f>民鉄!AH264</f>
        <v>0</v>
      </c>
      <c r="AI57" s="493">
        <f>民鉄!AI264</f>
        <v>23</v>
      </c>
      <c r="AJ57" s="489">
        <f>民鉄!AJ264</f>
        <v>0</v>
      </c>
      <c r="AK57" s="494">
        <f>民鉄!AK264</f>
        <v>9</v>
      </c>
      <c r="AL57" s="494">
        <f>民鉄!AL264</f>
        <v>0</v>
      </c>
      <c r="AM57" s="499">
        <f>民鉄!AM264</f>
        <v>15</v>
      </c>
      <c r="AN57" s="508">
        <f>民鉄!AN264</f>
        <v>0</v>
      </c>
      <c r="AO57" s="493">
        <f>民鉄!AO264</f>
        <v>2</v>
      </c>
      <c r="AP57" s="489">
        <f>民鉄!AP264</f>
        <v>0</v>
      </c>
      <c r="AQ57" s="403">
        <f t="shared" si="48"/>
        <v>51</v>
      </c>
      <c r="AR57" s="404">
        <f t="shared" si="49"/>
        <v>6</v>
      </c>
      <c r="AS57" s="405">
        <f t="shared" si="47"/>
        <v>17</v>
      </c>
      <c r="AT57" s="404">
        <f t="shared" si="43"/>
        <v>0</v>
      </c>
      <c r="AU57" s="405">
        <f t="shared" si="44"/>
        <v>23</v>
      </c>
      <c r="AV57" s="406">
        <f t="shared" si="45"/>
        <v>0</v>
      </c>
      <c r="AW57" s="896">
        <v>0.52</v>
      </c>
      <c r="AX57" s="898">
        <v>10.36</v>
      </c>
      <c r="BA57" s="535">
        <f t="shared" ref="BA57" si="56">AQ57/BB57</f>
        <v>0.46834175793987098</v>
      </c>
      <c r="BB57" s="559">
        <f t="shared" si="46"/>
        <v>108.89483830000002</v>
      </c>
      <c r="BC57" s="536">
        <f>民鉄!BC264</f>
        <v>108315839.30000001</v>
      </c>
    </row>
    <row r="58" spans="1:55" ht="17.25" customHeight="1">
      <c r="A58" s="890"/>
      <c r="B58" s="891"/>
      <c r="C58" s="891"/>
      <c r="D58" s="892"/>
      <c r="E58" s="495">
        <f>民鉄!E265</f>
        <v>0</v>
      </c>
      <c r="F58" s="490">
        <f>民鉄!F265</f>
        <v>0</v>
      </c>
      <c r="G58" s="496">
        <f>民鉄!G265</f>
        <v>0</v>
      </c>
      <c r="H58" s="496">
        <f>民鉄!H265</f>
        <v>0</v>
      </c>
      <c r="I58" s="498">
        <f>民鉄!I265</f>
        <v>0</v>
      </c>
      <c r="J58" s="507">
        <f>民鉄!J265</f>
        <v>0</v>
      </c>
      <c r="K58" s="495">
        <f>民鉄!K265</f>
        <v>0</v>
      </c>
      <c r="L58" s="490">
        <f>民鉄!L265</f>
        <v>0</v>
      </c>
      <c r="M58" s="496">
        <f>民鉄!M265</f>
        <v>0</v>
      </c>
      <c r="N58" s="496">
        <f>民鉄!N265</f>
        <v>0</v>
      </c>
      <c r="O58" s="498">
        <f>民鉄!O265</f>
        <v>0</v>
      </c>
      <c r="P58" s="507">
        <f>民鉄!P265</f>
        <v>0</v>
      </c>
      <c r="Q58" s="495">
        <f>民鉄!Q265</f>
        <v>0</v>
      </c>
      <c r="R58" s="490">
        <f>民鉄!R265</f>
        <v>0</v>
      </c>
      <c r="S58" s="496">
        <f>民鉄!S265</f>
        <v>0</v>
      </c>
      <c r="T58" s="496">
        <f>民鉄!T265</f>
        <v>0</v>
      </c>
      <c r="U58" s="498">
        <f>民鉄!U265</f>
        <v>0</v>
      </c>
      <c r="V58" s="507">
        <f>民鉄!V265</f>
        <v>0</v>
      </c>
      <c r="W58" s="495">
        <f>民鉄!W265</f>
        <v>0</v>
      </c>
      <c r="X58" s="490">
        <f>民鉄!X265</f>
        <v>0</v>
      </c>
      <c r="Y58" s="496">
        <f>民鉄!Y265</f>
        <v>0</v>
      </c>
      <c r="Z58" s="496">
        <f>民鉄!Z265</f>
        <v>0</v>
      </c>
      <c r="AA58" s="498">
        <f>民鉄!AA265</f>
        <v>0</v>
      </c>
      <c r="AB58" s="507">
        <f>民鉄!AB265</f>
        <v>0</v>
      </c>
      <c r="AC58" s="495">
        <f>民鉄!AC265</f>
        <v>0</v>
      </c>
      <c r="AD58" s="490">
        <f>民鉄!AD265</f>
        <v>0</v>
      </c>
      <c r="AE58" s="496">
        <f>民鉄!AE265</f>
        <v>0</v>
      </c>
      <c r="AF58" s="496">
        <f>民鉄!AF265</f>
        <v>0</v>
      </c>
      <c r="AG58" s="498">
        <f>民鉄!AG265</f>
        <v>0</v>
      </c>
      <c r="AH58" s="507">
        <f>民鉄!AH265</f>
        <v>0</v>
      </c>
      <c r="AI58" s="495">
        <f>民鉄!AI265</f>
        <v>1</v>
      </c>
      <c r="AJ58" s="490">
        <f>民鉄!AJ265</f>
        <v>0</v>
      </c>
      <c r="AK58" s="496">
        <f>民鉄!AK265</f>
        <v>0</v>
      </c>
      <c r="AL58" s="496">
        <f>民鉄!AL265</f>
        <v>0</v>
      </c>
      <c r="AM58" s="498">
        <f>民鉄!AM265</f>
        <v>1</v>
      </c>
      <c r="AN58" s="507">
        <f>民鉄!AN265</f>
        <v>0</v>
      </c>
      <c r="AO58" s="495">
        <f>民鉄!AO265</f>
        <v>0</v>
      </c>
      <c r="AP58" s="490">
        <f>民鉄!AP265</f>
        <v>0</v>
      </c>
      <c r="AQ58" s="396">
        <f t="shared" si="48"/>
        <v>1</v>
      </c>
      <c r="AR58" s="395">
        <f t="shared" si="49"/>
        <v>0</v>
      </c>
      <c r="AS58" s="393">
        <f t="shared" si="47"/>
        <v>0</v>
      </c>
      <c r="AT58" s="395">
        <f t="shared" si="43"/>
        <v>0</v>
      </c>
      <c r="AU58" s="393">
        <f t="shared" si="44"/>
        <v>1</v>
      </c>
      <c r="AV58" s="394">
        <f t="shared" si="45"/>
        <v>0</v>
      </c>
      <c r="AW58" s="896"/>
      <c r="AX58" s="898"/>
      <c r="BA58" s="535">
        <f t="shared" ref="BA58" si="57">AR57/BB58</f>
        <v>10.362712198121239</v>
      </c>
      <c r="BB58" s="559">
        <f t="shared" ref="BB58" si="58">BC58/10^6</f>
        <v>0.57899900000000004</v>
      </c>
      <c r="BC58" s="536">
        <f>民鉄!BC265</f>
        <v>578999</v>
      </c>
    </row>
    <row r="59" spans="1:55" ht="17.25" customHeight="1">
      <c r="A59" s="890" t="s">
        <v>191</v>
      </c>
      <c r="B59" s="891"/>
      <c r="C59" s="891"/>
      <c r="D59" s="892"/>
      <c r="E59" s="493">
        <f>民鉄!E332</f>
        <v>0</v>
      </c>
      <c r="F59" s="489">
        <f>民鉄!F332</f>
        <v>0</v>
      </c>
      <c r="G59" s="494">
        <f>民鉄!G332</f>
        <v>0</v>
      </c>
      <c r="H59" s="494">
        <f>民鉄!H332</f>
        <v>0</v>
      </c>
      <c r="I59" s="499">
        <f>民鉄!I332</f>
        <v>0</v>
      </c>
      <c r="J59" s="508">
        <f>民鉄!J332</f>
        <v>0</v>
      </c>
      <c r="K59" s="493">
        <f>民鉄!K332</f>
        <v>0</v>
      </c>
      <c r="L59" s="489">
        <f>民鉄!L332</f>
        <v>0</v>
      </c>
      <c r="M59" s="494">
        <f>民鉄!M332</f>
        <v>0</v>
      </c>
      <c r="N59" s="494">
        <f>民鉄!N332</f>
        <v>0</v>
      </c>
      <c r="O59" s="499">
        <f>民鉄!O332</f>
        <v>0</v>
      </c>
      <c r="P59" s="508">
        <f>民鉄!P332</f>
        <v>0</v>
      </c>
      <c r="Q59" s="493">
        <f>民鉄!Q332</f>
        <v>0</v>
      </c>
      <c r="R59" s="489">
        <f>民鉄!R332</f>
        <v>0</v>
      </c>
      <c r="S59" s="494">
        <f>民鉄!S332</f>
        <v>0</v>
      </c>
      <c r="T59" s="494">
        <f>民鉄!T332</f>
        <v>0</v>
      </c>
      <c r="U59" s="499">
        <f>民鉄!U332</f>
        <v>0</v>
      </c>
      <c r="V59" s="508">
        <f>民鉄!V332</f>
        <v>0</v>
      </c>
      <c r="W59" s="493">
        <f>民鉄!W332</f>
        <v>23</v>
      </c>
      <c r="X59" s="489">
        <f>民鉄!X332</f>
        <v>5</v>
      </c>
      <c r="Y59" s="494">
        <f>民鉄!Y332</f>
        <v>13</v>
      </c>
      <c r="Z59" s="494">
        <f>民鉄!Z332</f>
        <v>0</v>
      </c>
      <c r="AA59" s="499">
        <f>民鉄!AA332</f>
        <v>2</v>
      </c>
      <c r="AB59" s="508">
        <f>民鉄!AB332</f>
        <v>2</v>
      </c>
      <c r="AC59" s="493">
        <f>民鉄!AC332</f>
        <v>0</v>
      </c>
      <c r="AD59" s="489">
        <f>民鉄!AD332</f>
        <v>8</v>
      </c>
      <c r="AE59" s="494">
        <f>民鉄!AE332</f>
        <v>0</v>
      </c>
      <c r="AF59" s="494">
        <f>民鉄!AF332</f>
        <v>0</v>
      </c>
      <c r="AG59" s="499">
        <f>民鉄!AG332</f>
        <v>0</v>
      </c>
      <c r="AH59" s="508">
        <f>民鉄!AH332</f>
        <v>4</v>
      </c>
      <c r="AI59" s="493">
        <f>民鉄!AI332</f>
        <v>59</v>
      </c>
      <c r="AJ59" s="489">
        <f>民鉄!AJ332</f>
        <v>0</v>
      </c>
      <c r="AK59" s="494">
        <f>民鉄!AK332</f>
        <v>31</v>
      </c>
      <c r="AL59" s="494">
        <f>民鉄!AL332</f>
        <v>0</v>
      </c>
      <c r="AM59" s="499">
        <f>民鉄!AM332</f>
        <v>28</v>
      </c>
      <c r="AN59" s="508">
        <f>民鉄!AN332</f>
        <v>0</v>
      </c>
      <c r="AO59" s="493">
        <f>民鉄!AO332</f>
        <v>0</v>
      </c>
      <c r="AP59" s="489">
        <f>民鉄!AP332</f>
        <v>0</v>
      </c>
      <c r="AQ59" s="403">
        <f t="shared" si="48"/>
        <v>82</v>
      </c>
      <c r="AR59" s="404">
        <f t="shared" si="49"/>
        <v>13</v>
      </c>
      <c r="AS59" s="405">
        <f t="shared" si="47"/>
        <v>44</v>
      </c>
      <c r="AT59" s="404">
        <f t="shared" si="43"/>
        <v>0</v>
      </c>
      <c r="AU59" s="405">
        <f t="shared" si="44"/>
        <v>30</v>
      </c>
      <c r="AV59" s="406">
        <f t="shared" si="45"/>
        <v>6</v>
      </c>
      <c r="AW59" s="896">
        <v>0.66</v>
      </c>
      <c r="AX59" s="898">
        <v>3.69</v>
      </c>
      <c r="BA59" s="535">
        <f t="shared" ref="BA59" si="59">AQ59/BB59</f>
        <v>0.5659866371272807</v>
      </c>
      <c r="BB59" s="559">
        <f t="shared" si="46"/>
        <v>144.87974560000009</v>
      </c>
      <c r="BC59" s="536">
        <f>民鉄!BC332</f>
        <v>141354678.30000007</v>
      </c>
    </row>
    <row r="60" spans="1:55" ht="17.25" customHeight="1">
      <c r="A60" s="890"/>
      <c r="B60" s="891"/>
      <c r="C60" s="891"/>
      <c r="D60" s="892"/>
      <c r="E60" s="495">
        <f>民鉄!E333</f>
        <v>0</v>
      </c>
      <c r="F60" s="490">
        <f>民鉄!F333</f>
        <v>0</v>
      </c>
      <c r="G60" s="496">
        <f>民鉄!G333</f>
        <v>0</v>
      </c>
      <c r="H60" s="496">
        <f>民鉄!H333</f>
        <v>0</v>
      </c>
      <c r="I60" s="498">
        <f>民鉄!I333</f>
        <v>0</v>
      </c>
      <c r="J60" s="507">
        <f>民鉄!J333</f>
        <v>0</v>
      </c>
      <c r="K60" s="495">
        <f>民鉄!K333</f>
        <v>0</v>
      </c>
      <c r="L60" s="490">
        <f>民鉄!L333</f>
        <v>0</v>
      </c>
      <c r="M60" s="496">
        <f>民鉄!M333</f>
        <v>0</v>
      </c>
      <c r="N60" s="496">
        <f>民鉄!N333</f>
        <v>0</v>
      </c>
      <c r="O60" s="498">
        <f>民鉄!O333</f>
        <v>0</v>
      </c>
      <c r="P60" s="507">
        <f>民鉄!P333</f>
        <v>0</v>
      </c>
      <c r="Q60" s="495">
        <f>民鉄!Q333</f>
        <v>0</v>
      </c>
      <c r="R60" s="490">
        <f>民鉄!R333</f>
        <v>0</v>
      </c>
      <c r="S60" s="496">
        <f>民鉄!S333</f>
        <v>0</v>
      </c>
      <c r="T60" s="496">
        <f>民鉄!T333</f>
        <v>0</v>
      </c>
      <c r="U60" s="498">
        <f>民鉄!U333</f>
        <v>0</v>
      </c>
      <c r="V60" s="507">
        <f>民鉄!V333</f>
        <v>0</v>
      </c>
      <c r="W60" s="495">
        <f>民鉄!W333</f>
        <v>0</v>
      </c>
      <c r="X60" s="490">
        <f>民鉄!X333</f>
        <v>0</v>
      </c>
      <c r="Y60" s="496">
        <f>民鉄!Y333</f>
        <v>0</v>
      </c>
      <c r="Z60" s="496">
        <f>民鉄!Z333</f>
        <v>0</v>
      </c>
      <c r="AA60" s="498">
        <f>民鉄!AA333</f>
        <v>0</v>
      </c>
      <c r="AB60" s="507">
        <f>民鉄!AB333</f>
        <v>0</v>
      </c>
      <c r="AC60" s="495">
        <f>民鉄!AC333</f>
        <v>0</v>
      </c>
      <c r="AD60" s="490">
        <f>民鉄!AD333</f>
        <v>1</v>
      </c>
      <c r="AE60" s="496">
        <f>民鉄!AE333</f>
        <v>0</v>
      </c>
      <c r="AF60" s="496">
        <f>民鉄!AF333</f>
        <v>0</v>
      </c>
      <c r="AG60" s="498">
        <f>民鉄!AG333</f>
        <v>0</v>
      </c>
      <c r="AH60" s="507">
        <f>民鉄!AH333</f>
        <v>1</v>
      </c>
      <c r="AI60" s="495">
        <f>民鉄!AI333</f>
        <v>0</v>
      </c>
      <c r="AJ60" s="490">
        <f>民鉄!AJ333</f>
        <v>0</v>
      </c>
      <c r="AK60" s="496">
        <f>民鉄!AK333</f>
        <v>0</v>
      </c>
      <c r="AL60" s="496">
        <f>民鉄!AL333</f>
        <v>0</v>
      </c>
      <c r="AM60" s="498">
        <f>民鉄!AM333</f>
        <v>0</v>
      </c>
      <c r="AN60" s="507">
        <f>民鉄!AN333</f>
        <v>0</v>
      </c>
      <c r="AO60" s="495">
        <f>民鉄!AO333</f>
        <v>0</v>
      </c>
      <c r="AP60" s="490">
        <f>民鉄!AP333</f>
        <v>0</v>
      </c>
      <c r="AQ60" s="396">
        <f t="shared" si="48"/>
        <v>0</v>
      </c>
      <c r="AR60" s="395">
        <f t="shared" si="49"/>
        <v>1</v>
      </c>
      <c r="AS60" s="393">
        <f t="shared" si="47"/>
        <v>0</v>
      </c>
      <c r="AT60" s="395">
        <f t="shared" si="43"/>
        <v>0</v>
      </c>
      <c r="AU60" s="393">
        <f t="shared" si="44"/>
        <v>0</v>
      </c>
      <c r="AV60" s="394">
        <f t="shared" si="45"/>
        <v>1</v>
      </c>
      <c r="AW60" s="896"/>
      <c r="AX60" s="898"/>
      <c r="BA60" s="535">
        <f t="shared" ref="BA60" si="60">AR59/BB60</f>
        <v>3.6878728528104983</v>
      </c>
      <c r="BB60" s="559">
        <f t="shared" ref="BB60" si="61">BC60/10^6</f>
        <v>3.5250672999999999</v>
      </c>
      <c r="BC60" s="536">
        <f>民鉄!BC333</f>
        <v>3525067.3</v>
      </c>
    </row>
    <row r="61" spans="1:55" ht="17.25" customHeight="1">
      <c r="A61" s="890" t="s">
        <v>192</v>
      </c>
      <c r="B61" s="891"/>
      <c r="C61" s="891"/>
      <c r="D61" s="892"/>
      <c r="E61" s="493">
        <f>民鉄!E354</f>
        <v>0</v>
      </c>
      <c r="F61" s="489">
        <f>民鉄!F354</f>
        <v>1</v>
      </c>
      <c r="G61" s="494">
        <f>民鉄!G354</f>
        <v>0</v>
      </c>
      <c r="H61" s="494">
        <f>民鉄!H354</f>
        <v>0</v>
      </c>
      <c r="I61" s="499">
        <f>民鉄!I354</f>
        <v>0</v>
      </c>
      <c r="J61" s="508">
        <f>民鉄!J354</f>
        <v>1</v>
      </c>
      <c r="K61" s="493">
        <f>民鉄!K354</f>
        <v>0</v>
      </c>
      <c r="L61" s="489">
        <f>民鉄!L354</f>
        <v>1</v>
      </c>
      <c r="M61" s="494">
        <f>民鉄!M354</f>
        <v>0</v>
      </c>
      <c r="N61" s="494">
        <f>民鉄!N354</f>
        <v>0</v>
      </c>
      <c r="O61" s="499">
        <f>民鉄!O354</f>
        <v>0</v>
      </c>
      <c r="P61" s="508">
        <f>民鉄!P354</f>
        <v>2</v>
      </c>
      <c r="Q61" s="493">
        <f>民鉄!Q354</f>
        <v>0</v>
      </c>
      <c r="R61" s="489">
        <f>民鉄!R354</f>
        <v>0</v>
      </c>
      <c r="S61" s="494">
        <f>民鉄!S354</f>
        <v>0</v>
      </c>
      <c r="T61" s="494">
        <f>民鉄!T354</f>
        <v>0</v>
      </c>
      <c r="U61" s="499">
        <f>民鉄!U354</f>
        <v>0</v>
      </c>
      <c r="V61" s="508">
        <f>民鉄!V354</f>
        <v>0</v>
      </c>
      <c r="W61" s="493">
        <f>民鉄!W354</f>
        <v>2</v>
      </c>
      <c r="X61" s="489">
        <f>民鉄!X354</f>
        <v>0</v>
      </c>
      <c r="Y61" s="494">
        <f>民鉄!Y354</f>
        <v>0</v>
      </c>
      <c r="Z61" s="494">
        <f>民鉄!Z354</f>
        <v>0</v>
      </c>
      <c r="AA61" s="499">
        <f>民鉄!AA354</f>
        <v>1</v>
      </c>
      <c r="AB61" s="508">
        <f>民鉄!AB354</f>
        <v>0</v>
      </c>
      <c r="AC61" s="493">
        <f>民鉄!AC354</f>
        <v>0</v>
      </c>
      <c r="AD61" s="489">
        <f>民鉄!AD354</f>
        <v>1</v>
      </c>
      <c r="AE61" s="494">
        <f>民鉄!AE354</f>
        <v>0</v>
      </c>
      <c r="AF61" s="494">
        <f>民鉄!AF354</f>
        <v>0</v>
      </c>
      <c r="AG61" s="499">
        <f>民鉄!AG354</f>
        <v>0</v>
      </c>
      <c r="AH61" s="508">
        <f>民鉄!AH354</f>
        <v>0</v>
      </c>
      <c r="AI61" s="493">
        <f>民鉄!AI354</f>
        <v>1</v>
      </c>
      <c r="AJ61" s="489">
        <f>民鉄!AJ354</f>
        <v>1</v>
      </c>
      <c r="AK61" s="494">
        <f>民鉄!AK354</f>
        <v>1</v>
      </c>
      <c r="AL61" s="494">
        <f>民鉄!AL354</f>
        <v>0</v>
      </c>
      <c r="AM61" s="499">
        <f>民鉄!AM354</f>
        <v>0</v>
      </c>
      <c r="AN61" s="508">
        <f>民鉄!AN354</f>
        <v>1</v>
      </c>
      <c r="AO61" s="493">
        <f>民鉄!AO354</f>
        <v>0</v>
      </c>
      <c r="AP61" s="489">
        <f>民鉄!AP354</f>
        <v>0</v>
      </c>
      <c r="AQ61" s="403">
        <f t="shared" si="48"/>
        <v>3</v>
      </c>
      <c r="AR61" s="404">
        <f t="shared" si="49"/>
        <v>4</v>
      </c>
      <c r="AS61" s="405">
        <f t="shared" si="47"/>
        <v>1</v>
      </c>
      <c r="AT61" s="404">
        <f t="shared" si="43"/>
        <v>0</v>
      </c>
      <c r="AU61" s="405">
        <f t="shared" si="44"/>
        <v>1</v>
      </c>
      <c r="AV61" s="406">
        <f t="shared" si="45"/>
        <v>4</v>
      </c>
      <c r="AW61" s="896">
        <v>0.8</v>
      </c>
      <c r="AX61" s="898">
        <v>1.35</v>
      </c>
      <c r="BA61" s="535">
        <f t="shared" ref="BA61" si="62">AQ61/BB61</f>
        <v>0.34132284789544598</v>
      </c>
      <c r="BB61" s="559">
        <f t="shared" si="46"/>
        <v>8.7893325000000004</v>
      </c>
      <c r="BC61" s="536">
        <f>民鉄!BC354</f>
        <v>5815728.9000000004</v>
      </c>
    </row>
    <row r="62" spans="1:55" ht="17.25" customHeight="1">
      <c r="A62" s="890"/>
      <c r="B62" s="891"/>
      <c r="C62" s="891"/>
      <c r="D62" s="892"/>
      <c r="E62" s="495">
        <f>民鉄!E355</f>
        <v>0</v>
      </c>
      <c r="F62" s="490">
        <f>民鉄!F355</f>
        <v>0</v>
      </c>
      <c r="G62" s="496">
        <f>民鉄!G355</f>
        <v>0</v>
      </c>
      <c r="H62" s="496">
        <f>民鉄!H355</f>
        <v>0</v>
      </c>
      <c r="I62" s="498">
        <f>民鉄!I355</f>
        <v>0</v>
      </c>
      <c r="J62" s="507">
        <f>民鉄!J355</f>
        <v>0</v>
      </c>
      <c r="K62" s="495">
        <f>民鉄!K355</f>
        <v>0</v>
      </c>
      <c r="L62" s="490">
        <f>民鉄!L355</f>
        <v>0</v>
      </c>
      <c r="M62" s="496">
        <f>民鉄!M355</f>
        <v>0</v>
      </c>
      <c r="N62" s="496">
        <f>民鉄!N355</f>
        <v>0</v>
      </c>
      <c r="O62" s="498">
        <f>民鉄!O355</f>
        <v>0</v>
      </c>
      <c r="P62" s="507">
        <f>民鉄!P355</f>
        <v>0</v>
      </c>
      <c r="Q62" s="495">
        <f>民鉄!Q355</f>
        <v>0</v>
      </c>
      <c r="R62" s="490">
        <f>民鉄!R355</f>
        <v>0</v>
      </c>
      <c r="S62" s="496">
        <f>民鉄!S355</f>
        <v>0</v>
      </c>
      <c r="T62" s="496">
        <f>民鉄!T355</f>
        <v>0</v>
      </c>
      <c r="U62" s="498">
        <f>民鉄!U355</f>
        <v>0</v>
      </c>
      <c r="V62" s="507">
        <f>民鉄!V355</f>
        <v>0</v>
      </c>
      <c r="W62" s="495">
        <f>民鉄!W355</f>
        <v>0</v>
      </c>
      <c r="X62" s="490">
        <f>民鉄!X355</f>
        <v>0</v>
      </c>
      <c r="Y62" s="496">
        <f>民鉄!Y355</f>
        <v>0</v>
      </c>
      <c r="Z62" s="496">
        <f>民鉄!Z355</f>
        <v>0</v>
      </c>
      <c r="AA62" s="498">
        <f>民鉄!AA355</f>
        <v>0</v>
      </c>
      <c r="AB62" s="507">
        <f>民鉄!AB355</f>
        <v>0</v>
      </c>
      <c r="AC62" s="495">
        <f>民鉄!AC355</f>
        <v>0</v>
      </c>
      <c r="AD62" s="490">
        <f>民鉄!AD355</f>
        <v>0</v>
      </c>
      <c r="AE62" s="496">
        <f>民鉄!AE355</f>
        <v>0</v>
      </c>
      <c r="AF62" s="496">
        <f>民鉄!AF355</f>
        <v>0</v>
      </c>
      <c r="AG62" s="498">
        <f>民鉄!AG355</f>
        <v>0</v>
      </c>
      <c r="AH62" s="507">
        <f>民鉄!AH355</f>
        <v>0</v>
      </c>
      <c r="AI62" s="495">
        <f>民鉄!AI355</f>
        <v>0</v>
      </c>
      <c r="AJ62" s="490">
        <f>民鉄!AJ355</f>
        <v>0</v>
      </c>
      <c r="AK62" s="496">
        <f>民鉄!AK355</f>
        <v>0</v>
      </c>
      <c r="AL62" s="496">
        <f>民鉄!AL355</f>
        <v>0</v>
      </c>
      <c r="AM62" s="498">
        <f>民鉄!AM355</f>
        <v>0</v>
      </c>
      <c r="AN62" s="507">
        <f>民鉄!AN355</f>
        <v>0</v>
      </c>
      <c r="AO62" s="495">
        <f>民鉄!AO355</f>
        <v>0</v>
      </c>
      <c r="AP62" s="490">
        <f>民鉄!AP355</f>
        <v>0</v>
      </c>
      <c r="AQ62" s="396">
        <f t="shared" si="48"/>
        <v>0</v>
      </c>
      <c r="AR62" s="395">
        <f t="shared" si="49"/>
        <v>0</v>
      </c>
      <c r="AS62" s="393">
        <f t="shared" si="47"/>
        <v>0</v>
      </c>
      <c r="AT62" s="395">
        <f t="shared" si="43"/>
        <v>0</v>
      </c>
      <c r="AU62" s="393">
        <f t="shared" si="44"/>
        <v>0</v>
      </c>
      <c r="AV62" s="394">
        <f t="shared" si="45"/>
        <v>0</v>
      </c>
      <c r="AW62" s="896"/>
      <c r="AX62" s="898"/>
      <c r="BA62" s="535">
        <f t="shared" ref="BA62" si="63">AR61/BB62</f>
        <v>1.3451692081621101</v>
      </c>
      <c r="BB62" s="559">
        <f t="shared" ref="BB62" si="64">BC62/10^6</f>
        <v>2.9736036000000001</v>
      </c>
      <c r="BC62" s="536">
        <f>民鉄!BC355</f>
        <v>2973603.6</v>
      </c>
    </row>
    <row r="63" spans="1:55" ht="17.25" customHeight="1">
      <c r="A63" s="890" t="s">
        <v>193</v>
      </c>
      <c r="B63" s="891"/>
      <c r="C63" s="891"/>
      <c r="D63" s="892"/>
      <c r="E63" s="493">
        <f>民鉄!E368</f>
        <v>0</v>
      </c>
      <c r="F63" s="489">
        <f>民鉄!F368</f>
        <v>1</v>
      </c>
      <c r="G63" s="494">
        <f>民鉄!G368</f>
        <v>0</v>
      </c>
      <c r="H63" s="494">
        <f>民鉄!H368</f>
        <v>0</v>
      </c>
      <c r="I63" s="499">
        <f>民鉄!I368</f>
        <v>0</v>
      </c>
      <c r="J63" s="508">
        <f>民鉄!J368</f>
        <v>0</v>
      </c>
      <c r="K63" s="493">
        <f>民鉄!K368</f>
        <v>1</v>
      </c>
      <c r="L63" s="489">
        <f>民鉄!L368</f>
        <v>0</v>
      </c>
      <c r="M63" s="494">
        <f>民鉄!M368</f>
        <v>0</v>
      </c>
      <c r="N63" s="494">
        <f>民鉄!N368</f>
        <v>0</v>
      </c>
      <c r="O63" s="499">
        <f>民鉄!O368</f>
        <v>0</v>
      </c>
      <c r="P63" s="508">
        <f>民鉄!P368</f>
        <v>0</v>
      </c>
      <c r="Q63" s="493">
        <f>民鉄!Q368</f>
        <v>0</v>
      </c>
      <c r="R63" s="489">
        <f>民鉄!R368</f>
        <v>0</v>
      </c>
      <c r="S63" s="494">
        <f>民鉄!S368</f>
        <v>0</v>
      </c>
      <c r="T63" s="494">
        <f>民鉄!T368</f>
        <v>0</v>
      </c>
      <c r="U63" s="499">
        <f>民鉄!U368</f>
        <v>0</v>
      </c>
      <c r="V63" s="508">
        <f>民鉄!V368</f>
        <v>0</v>
      </c>
      <c r="W63" s="493">
        <f>民鉄!W368</f>
        <v>8</v>
      </c>
      <c r="X63" s="489">
        <f>民鉄!X368</f>
        <v>2</v>
      </c>
      <c r="Y63" s="494">
        <f>民鉄!Y368</f>
        <v>1</v>
      </c>
      <c r="Z63" s="494">
        <f>民鉄!Z368</f>
        <v>0</v>
      </c>
      <c r="AA63" s="499">
        <f>民鉄!AA368</f>
        <v>1</v>
      </c>
      <c r="AB63" s="508">
        <f>民鉄!AB368</f>
        <v>1</v>
      </c>
      <c r="AC63" s="493">
        <f>民鉄!AC368</f>
        <v>0</v>
      </c>
      <c r="AD63" s="489">
        <f>民鉄!AD368</f>
        <v>0</v>
      </c>
      <c r="AE63" s="494">
        <f>民鉄!AE368</f>
        <v>0</v>
      </c>
      <c r="AF63" s="494">
        <f>民鉄!AF368</f>
        <v>0</v>
      </c>
      <c r="AG63" s="499">
        <f>民鉄!AG368</f>
        <v>0</v>
      </c>
      <c r="AH63" s="508">
        <f>民鉄!AH368</f>
        <v>0</v>
      </c>
      <c r="AI63" s="493">
        <f>民鉄!AI368</f>
        <v>5</v>
      </c>
      <c r="AJ63" s="489">
        <f>民鉄!AJ368</f>
        <v>1</v>
      </c>
      <c r="AK63" s="494">
        <f>民鉄!AK368</f>
        <v>4</v>
      </c>
      <c r="AL63" s="494">
        <f>民鉄!AL368</f>
        <v>0</v>
      </c>
      <c r="AM63" s="499">
        <f>民鉄!AM368</f>
        <v>1</v>
      </c>
      <c r="AN63" s="508">
        <f>民鉄!AN368</f>
        <v>1</v>
      </c>
      <c r="AO63" s="493">
        <f>民鉄!AO368</f>
        <v>0</v>
      </c>
      <c r="AP63" s="489">
        <f>民鉄!AP368</f>
        <v>0</v>
      </c>
      <c r="AQ63" s="403">
        <f t="shared" si="48"/>
        <v>14</v>
      </c>
      <c r="AR63" s="404">
        <f t="shared" si="49"/>
        <v>4</v>
      </c>
      <c r="AS63" s="405">
        <f t="shared" si="47"/>
        <v>5</v>
      </c>
      <c r="AT63" s="404">
        <f t="shared" si="43"/>
        <v>0</v>
      </c>
      <c r="AU63" s="405">
        <f t="shared" si="44"/>
        <v>2</v>
      </c>
      <c r="AV63" s="406">
        <f t="shared" si="45"/>
        <v>2</v>
      </c>
      <c r="AW63" s="896">
        <v>2.31</v>
      </c>
      <c r="AX63" s="898">
        <v>1.66</v>
      </c>
      <c r="BA63" s="535">
        <f t="shared" ref="BA63" si="65">AQ63/BB63</f>
        <v>1.7972981704441786</v>
      </c>
      <c r="BB63" s="559">
        <f t="shared" si="46"/>
        <v>7.7894699000000003</v>
      </c>
      <c r="BC63" s="536">
        <f>民鉄!BC368</f>
        <v>5381947.7999999998</v>
      </c>
    </row>
    <row r="64" spans="1:55" ht="17.25" customHeight="1">
      <c r="A64" s="890"/>
      <c r="B64" s="891"/>
      <c r="C64" s="891"/>
      <c r="D64" s="892"/>
      <c r="E64" s="495">
        <f>民鉄!E369</f>
        <v>0</v>
      </c>
      <c r="F64" s="490">
        <f>民鉄!F369</f>
        <v>0</v>
      </c>
      <c r="G64" s="496">
        <f>民鉄!G369</f>
        <v>0</v>
      </c>
      <c r="H64" s="496">
        <f>民鉄!H369</f>
        <v>0</v>
      </c>
      <c r="I64" s="498">
        <f>民鉄!I369</f>
        <v>0</v>
      </c>
      <c r="J64" s="507">
        <f>民鉄!J369</f>
        <v>0</v>
      </c>
      <c r="K64" s="495">
        <f>民鉄!K369</f>
        <v>0</v>
      </c>
      <c r="L64" s="490">
        <f>民鉄!L369</f>
        <v>0</v>
      </c>
      <c r="M64" s="496">
        <f>民鉄!M369</f>
        <v>0</v>
      </c>
      <c r="N64" s="496">
        <f>民鉄!N369</f>
        <v>0</v>
      </c>
      <c r="O64" s="498">
        <f>民鉄!O369</f>
        <v>0</v>
      </c>
      <c r="P64" s="507">
        <f>民鉄!P369</f>
        <v>0</v>
      </c>
      <c r="Q64" s="495">
        <f>民鉄!Q369</f>
        <v>0</v>
      </c>
      <c r="R64" s="490">
        <f>民鉄!R369</f>
        <v>0</v>
      </c>
      <c r="S64" s="496">
        <f>民鉄!S369</f>
        <v>0</v>
      </c>
      <c r="T64" s="496">
        <f>民鉄!T369</f>
        <v>0</v>
      </c>
      <c r="U64" s="498">
        <f>民鉄!U369</f>
        <v>0</v>
      </c>
      <c r="V64" s="507">
        <f>民鉄!V369</f>
        <v>0</v>
      </c>
      <c r="W64" s="495">
        <f>民鉄!W369</f>
        <v>0</v>
      </c>
      <c r="X64" s="490">
        <f>民鉄!X369</f>
        <v>0</v>
      </c>
      <c r="Y64" s="496">
        <f>民鉄!Y369</f>
        <v>0</v>
      </c>
      <c r="Z64" s="496">
        <f>民鉄!Z369</f>
        <v>0</v>
      </c>
      <c r="AA64" s="498">
        <f>民鉄!AA369</f>
        <v>0</v>
      </c>
      <c r="AB64" s="507">
        <f>民鉄!AB369</f>
        <v>0</v>
      </c>
      <c r="AC64" s="495">
        <f>民鉄!AC369</f>
        <v>0</v>
      </c>
      <c r="AD64" s="490">
        <f>民鉄!AD369</f>
        <v>0</v>
      </c>
      <c r="AE64" s="496">
        <f>民鉄!AE369</f>
        <v>0</v>
      </c>
      <c r="AF64" s="496">
        <f>民鉄!AF369</f>
        <v>0</v>
      </c>
      <c r="AG64" s="498">
        <f>民鉄!AG369</f>
        <v>0</v>
      </c>
      <c r="AH64" s="507">
        <f>民鉄!AH369</f>
        <v>0</v>
      </c>
      <c r="AI64" s="495">
        <f>民鉄!AI369</f>
        <v>1</v>
      </c>
      <c r="AJ64" s="490">
        <f>民鉄!AJ369</f>
        <v>0</v>
      </c>
      <c r="AK64" s="496">
        <f>民鉄!AK369</f>
        <v>0</v>
      </c>
      <c r="AL64" s="496">
        <f>民鉄!AL369</f>
        <v>0</v>
      </c>
      <c r="AM64" s="498">
        <f>民鉄!AM369</f>
        <v>1</v>
      </c>
      <c r="AN64" s="507">
        <f>民鉄!AN369</f>
        <v>0</v>
      </c>
      <c r="AO64" s="495">
        <f>民鉄!AO369</f>
        <v>0</v>
      </c>
      <c r="AP64" s="490">
        <f>民鉄!AP369</f>
        <v>0</v>
      </c>
      <c r="AQ64" s="396">
        <f t="shared" si="48"/>
        <v>1</v>
      </c>
      <c r="AR64" s="395">
        <f t="shared" si="49"/>
        <v>0</v>
      </c>
      <c r="AS64" s="393">
        <f t="shared" si="47"/>
        <v>0</v>
      </c>
      <c r="AT64" s="395">
        <f t="shared" si="43"/>
        <v>0</v>
      </c>
      <c r="AU64" s="393">
        <f t="shared" si="44"/>
        <v>1</v>
      </c>
      <c r="AV64" s="394">
        <f t="shared" si="45"/>
        <v>0</v>
      </c>
      <c r="AW64" s="896"/>
      <c r="AX64" s="898"/>
      <c r="BA64" s="535">
        <f t="shared" ref="BA64" si="66">AR63/BB64</f>
        <v>1.661459307060982</v>
      </c>
      <c r="BB64" s="559">
        <f t="shared" ref="BB64" si="67">BC64/10^6</f>
        <v>2.4075221</v>
      </c>
      <c r="BC64" s="536">
        <f>民鉄!BC369</f>
        <v>2407522.1</v>
      </c>
    </row>
    <row r="65" spans="1:55" ht="17.25" customHeight="1">
      <c r="A65" s="890" t="s">
        <v>194</v>
      </c>
      <c r="B65" s="891"/>
      <c r="C65" s="891"/>
      <c r="D65" s="892"/>
      <c r="E65" s="493">
        <f>民鉄!E404</f>
        <v>0</v>
      </c>
      <c r="F65" s="489">
        <f>民鉄!F404</f>
        <v>0</v>
      </c>
      <c r="G65" s="494">
        <f>民鉄!G404</f>
        <v>0</v>
      </c>
      <c r="H65" s="494">
        <f>民鉄!H404</f>
        <v>0</v>
      </c>
      <c r="I65" s="499">
        <f>民鉄!I404</f>
        <v>0</v>
      </c>
      <c r="J65" s="508">
        <f>民鉄!J404</f>
        <v>0</v>
      </c>
      <c r="K65" s="493">
        <f>民鉄!K404</f>
        <v>0</v>
      </c>
      <c r="L65" s="489">
        <f>民鉄!L404</f>
        <v>1</v>
      </c>
      <c r="M65" s="494">
        <f>民鉄!M404</f>
        <v>0</v>
      </c>
      <c r="N65" s="494">
        <f>民鉄!N404</f>
        <v>0</v>
      </c>
      <c r="O65" s="499">
        <f>民鉄!O404</f>
        <v>0</v>
      </c>
      <c r="P65" s="508">
        <f>民鉄!P404</f>
        <v>0</v>
      </c>
      <c r="Q65" s="493">
        <f>民鉄!Q404</f>
        <v>0</v>
      </c>
      <c r="R65" s="489">
        <f>民鉄!R404</f>
        <v>0</v>
      </c>
      <c r="S65" s="494">
        <f>民鉄!S404</f>
        <v>0</v>
      </c>
      <c r="T65" s="494">
        <f>民鉄!T404</f>
        <v>0</v>
      </c>
      <c r="U65" s="499">
        <f>民鉄!U404</f>
        <v>0</v>
      </c>
      <c r="V65" s="508">
        <f>民鉄!V404</f>
        <v>0</v>
      </c>
      <c r="W65" s="493">
        <f>民鉄!W404</f>
        <v>10</v>
      </c>
      <c r="X65" s="489">
        <f>民鉄!X404</f>
        <v>2</v>
      </c>
      <c r="Y65" s="494">
        <f>民鉄!Y404</f>
        <v>1</v>
      </c>
      <c r="Z65" s="494">
        <f>民鉄!Z404</f>
        <v>0</v>
      </c>
      <c r="AA65" s="499">
        <f>民鉄!AA404</f>
        <v>2</v>
      </c>
      <c r="AB65" s="508">
        <f>民鉄!AB404</f>
        <v>0</v>
      </c>
      <c r="AC65" s="493">
        <f>民鉄!AC404</f>
        <v>0</v>
      </c>
      <c r="AD65" s="489">
        <f>民鉄!AD404</f>
        <v>9</v>
      </c>
      <c r="AE65" s="494">
        <f>民鉄!AE404</f>
        <v>0</v>
      </c>
      <c r="AF65" s="494">
        <f>民鉄!AF404</f>
        <v>2</v>
      </c>
      <c r="AG65" s="499">
        <f>民鉄!AG404</f>
        <v>0</v>
      </c>
      <c r="AH65" s="508">
        <f>民鉄!AH404</f>
        <v>5</v>
      </c>
      <c r="AI65" s="493">
        <f>民鉄!AI404</f>
        <v>6</v>
      </c>
      <c r="AJ65" s="489">
        <f>民鉄!AJ404</f>
        <v>1</v>
      </c>
      <c r="AK65" s="494">
        <f>民鉄!AK404</f>
        <v>2</v>
      </c>
      <c r="AL65" s="494">
        <f>民鉄!AL404</f>
        <v>0</v>
      </c>
      <c r="AM65" s="499">
        <f>民鉄!AM404</f>
        <v>4</v>
      </c>
      <c r="AN65" s="508">
        <f>民鉄!AN404</f>
        <v>1</v>
      </c>
      <c r="AO65" s="493">
        <f>民鉄!AO404</f>
        <v>0</v>
      </c>
      <c r="AP65" s="489">
        <f>民鉄!AP404</f>
        <v>0</v>
      </c>
      <c r="AQ65" s="415">
        <f t="shared" si="48"/>
        <v>16</v>
      </c>
      <c r="AR65" s="416">
        <f t="shared" si="49"/>
        <v>13</v>
      </c>
      <c r="AS65" s="417">
        <f t="shared" si="47"/>
        <v>3</v>
      </c>
      <c r="AT65" s="416">
        <f t="shared" si="43"/>
        <v>2</v>
      </c>
      <c r="AU65" s="417">
        <f t="shared" si="44"/>
        <v>6</v>
      </c>
      <c r="AV65" s="418">
        <f t="shared" si="45"/>
        <v>6</v>
      </c>
      <c r="AW65" s="896">
        <v>1.19</v>
      </c>
      <c r="AX65" s="898">
        <v>2.61</v>
      </c>
      <c r="BA65" s="535">
        <f>AQ65/BB65</f>
        <v>0.65811324017965278</v>
      </c>
      <c r="BB65" s="559">
        <f t="shared" si="46"/>
        <v>24.3119254</v>
      </c>
      <c r="BC65" s="536">
        <f>民鉄!BC404</f>
        <v>19340809.5</v>
      </c>
    </row>
    <row r="66" spans="1:55" ht="17.25" customHeight="1">
      <c r="A66" s="893"/>
      <c r="B66" s="894"/>
      <c r="C66" s="894"/>
      <c r="D66" s="895"/>
      <c r="E66" s="495">
        <f>民鉄!E405</f>
        <v>0</v>
      </c>
      <c r="F66" s="490">
        <f>民鉄!F405</f>
        <v>0</v>
      </c>
      <c r="G66" s="496">
        <f>民鉄!G405</f>
        <v>0</v>
      </c>
      <c r="H66" s="496">
        <f>民鉄!H405</f>
        <v>0</v>
      </c>
      <c r="I66" s="498">
        <f>民鉄!I405</f>
        <v>0</v>
      </c>
      <c r="J66" s="507">
        <f>民鉄!J405</f>
        <v>0</v>
      </c>
      <c r="K66" s="495">
        <f>民鉄!K405</f>
        <v>0</v>
      </c>
      <c r="L66" s="490">
        <f>民鉄!L405</f>
        <v>0</v>
      </c>
      <c r="M66" s="496">
        <f>民鉄!M405</f>
        <v>0</v>
      </c>
      <c r="N66" s="496">
        <f>民鉄!N405</f>
        <v>0</v>
      </c>
      <c r="O66" s="498">
        <f>民鉄!O405</f>
        <v>0</v>
      </c>
      <c r="P66" s="507">
        <f>民鉄!P405</f>
        <v>0</v>
      </c>
      <c r="Q66" s="495">
        <f>民鉄!Q405</f>
        <v>0</v>
      </c>
      <c r="R66" s="490">
        <f>民鉄!R405</f>
        <v>0</v>
      </c>
      <c r="S66" s="496">
        <f>民鉄!S405</f>
        <v>0</v>
      </c>
      <c r="T66" s="496">
        <f>民鉄!T405</f>
        <v>0</v>
      </c>
      <c r="U66" s="498">
        <f>民鉄!U405</f>
        <v>0</v>
      </c>
      <c r="V66" s="507">
        <f>民鉄!V405</f>
        <v>0</v>
      </c>
      <c r="W66" s="495">
        <f>民鉄!W405</f>
        <v>0</v>
      </c>
      <c r="X66" s="490">
        <f>民鉄!X405</f>
        <v>0</v>
      </c>
      <c r="Y66" s="496">
        <f>民鉄!Y405</f>
        <v>0</v>
      </c>
      <c r="Z66" s="496">
        <f>民鉄!Z405</f>
        <v>0</v>
      </c>
      <c r="AA66" s="498">
        <f>民鉄!AA405</f>
        <v>0</v>
      </c>
      <c r="AB66" s="507">
        <f>民鉄!AB405</f>
        <v>0</v>
      </c>
      <c r="AC66" s="495">
        <f>民鉄!AC405</f>
        <v>0</v>
      </c>
      <c r="AD66" s="490">
        <f>民鉄!AD405</f>
        <v>0</v>
      </c>
      <c r="AE66" s="496">
        <f>民鉄!AE405</f>
        <v>0</v>
      </c>
      <c r="AF66" s="496">
        <f>民鉄!AF405</f>
        <v>0</v>
      </c>
      <c r="AG66" s="498">
        <f>民鉄!AG405</f>
        <v>0</v>
      </c>
      <c r="AH66" s="507">
        <f>民鉄!AH405</f>
        <v>0</v>
      </c>
      <c r="AI66" s="495">
        <f>民鉄!AI405</f>
        <v>0</v>
      </c>
      <c r="AJ66" s="490">
        <f>民鉄!AJ405</f>
        <v>0</v>
      </c>
      <c r="AK66" s="496">
        <f>民鉄!AK405</f>
        <v>0</v>
      </c>
      <c r="AL66" s="496">
        <f>民鉄!AL405</f>
        <v>0</v>
      </c>
      <c r="AM66" s="498">
        <f>民鉄!AM405</f>
        <v>0</v>
      </c>
      <c r="AN66" s="507">
        <f>民鉄!AN405</f>
        <v>0</v>
      </c>
      <c r="AO66" s="495">
        <f>民鉄!AO405</f>
        <v>0</v>
      </c>
      <c r="AP66" s="490">
        <f>民鉄!AP405</f>
        <v>0</v>
      </c>
      <c r="AQ66" s="396">
        <f t="shared" si="48"/>
        <v>0</v>
      </c>
      <c r="AR66" s="395">
        <f t="shared" si="49"/>
        <v>0</v>
      </c>
      <c r="AS66" s="393">
        <f t="shared" si="47"/>
        <v>0</v>
      </c>
      <c r="AT66" s="395">
        <f t="shared" si="43"/>
        <v>0</v>
      </c>
      <c r="AU66" s="393">
        <f t="shared" si="44"/>
        <v>0</v>
      </c>
      <c r="AV66" s="394">
        <f t="shared" si="45"/>
        <v>0</v>
      </c>
      <c r="AW66" s="897"/>
      <c r="AX66" s="899"/>
      <c r="BA66" s="535">
        <f t="shared" ref="BA66" si="68">AR65/BB66</f>
        <v>2.6151070024337995</v>
      </c>
      <c r="BB66" s="559">
        <f t="shared" ref="BB66" si="69">BC66/10^6</f>
        <v>4.9711159</v>
      </c>
      <c r="BC66" s="536">
        <f>民鉄!BC405</f>
        <v>4971115.9000000004</v>
      </c>
    </row>
    <row r="67" spans="1:55" ht="17.25" customHeight="1">
      <c r="A67" s="890" t="s">
        <v>211</v>
      </c>
      <c r="B67" s="891"/>
      <c r="C67" s="891"/>
      <c r="D67" s="892"/>
      <c r="E67" s="500">
        <f>民鉄!E447</f>
        <v>0</v>
      </c>
      <c r="F67" s="501">
        <f>民鉄!F447</f>
        <v>0</v>
      </c>
      <c r="G67" s="502">
        <f>民鉄!G447</f>
        <v>0</v>
      </c>
      <c r="H67" s="503">
        <f>民鉄!H447</f>
        <v>0</v>
      </c>
      <c r="I67" s="504">
        <f>民鉄!I447</f>
        <v>0</v>
      </c>
      <c r="J67" s="503">
        <f>民鉄!J447</f>
        <v>0</v>
      </c>
      <c r="K67" s="500">
        <f>民鉄!K447</f>
        <v>0</v>
      </c>
      <c r="L67" s="501">
        <f>民鉄!L447</f>
        <v>0</v>
      </c>
      <c r="M67" s="502">
        <f>民鉄!M447</f>
        <v>0</v>
      </c>
      <c r="N67" s="503">
        <f>民鉄!N447</f>
        <v>0</v>
      </c>
      <c r="O67" s="504">
        <f>民鉄!O447</f>
        <v>0</v>
      </c>
      <c r="P67" s="503">
        <f>民鉄!P447</f>
        <v>0</v>
      </c>
      <c r="Q67" s="500">
        <f>民鉄!Q447</f>
        <v>0</v>
      </c>
      <c r="R67" s="501">
        <f>民鉄!R447</f>
        <v>0</v>
      </c>
      <c r="S67" s="502">
        <f>民鉄!S447</f>
        <v>0</v>
      </c>
      <c r="T67" s="503">
        <f>民鉄!T447</f>
        <v>0</v>
      </c>
      <c r="U67" s="504">
        <f>民鉄!U447</f>
        <v>0</v>
      </c>
      <c r="V67" s="503">
        <f>民鉄!V447</f>
        <v>0</v>
      </c>
      <c r="W67" s="500">
        <f>民鉄!W447</f>
        <v>0</v>
      </c>
      <c r="X67" s="501">
        <f>民鉄!X447</f>
        <v>0</v>
      </c>
      <c r="Y67" s="502">
        <f>民鉄!Y447</f>
        <v>0</v>
      </c>
      <c r="Z67" s="503">
        <f>民鉄!Z447</f>
        <v>0</v>
      </c>
      <c r="AA67" s="504">
        <f>民鉄!AA447</f>
        <v>0</v>
      </c>
      <c r="AB67" s="503">
        <f>民鉄!AB447</f>
        <v>0</v>
      </c>
      <c r="AC67" s="500">
        <f>民鉄!AC447</f>
        <v>0</v>
      </c>
      <c r="AD67" s="501">
        <f>民鉄!AD447</f>
        <v>0</v>
      </c>
      <c r="AE67" s="502">
        <f>民鉄!AE447</f>
        <v>0</v>
      </c>
      <c r="AF67" s="503">
        <f>民鉄!AF447</f>
        <v>0</v>
      </c>
      <c r="AG67" s="504">
        <f>民鉄!AG447</f>
        <v>0</v>
      </c>
      <c r="AH67" s="503">
        <f>民鉄!AH447</f>
        <v>0</v>
      </c>
      <c r="AI67" s="500">
        <f>民鉄!AI447</f>
        <v>0</v>
      </c>
      <c r="AJ67" s="501">
        <f>民鉄!AJ447</f>
        <v>0</v>
      </c>
      <c r="AK67" s="502">
        <f>民鉄!AK447</f>
        <v>0</v>
      </c>
      <c r="AL67" s="503">
        <f>民鉄!AL447</f>
        <v>0</v>
      </c>
      <c r="AM67" s="504">
        <f>民鉄!AM447</f>
        <v>0</v>
      </c>
      <c r="AN67" s="503">
        <f>民鉄!AN447</f>
        <v>0</v>
      </c>
      <c r="AO67" s="500">
        <f>民鉄!AO447</f>
        <v>0</v>
      </c>
      <c r="AP67" s="505">
        <f>民鉄!AP447</f>
        <v>0</v>
      </c>
      <c r="AQ67" s="403">
        <f t="shared" si="48"/>
        <v>0</v>
      </c>
      <c r="AR67" s="404">
        <f t="shared" si="49"/>
        <v>0</v>
      </c>
      <c r="AS67" s="405">
        <f t="shared" si="47"/>
        <v>0</v>
      </c>
      <c r="AT67" s="404">
        <f t="shared" si="43"/>
        <v>0</v>
      </c>
      <c r="AU67" s="405">
        <f t="shared" si="44"/>
        <v>0</v>
      </c>
      <c r="AV67" s="406">
        <f t="shared" si="45"/>
        <v>0</v>
      </c>
      <c r="AW67" s="896">
        <v>0</v>
      </c>
      <c r="AX67" s="898">
        <v>0</v>
      </c>
      <c r="BA67" s="535">
        <f t="shared" ref="BA67" si="70">AQ67/BB67</f>
        <v>0</v>
      </c>
      <c r="BB67" s="559">
        <f t="shared" si="46"/>
        <v>1.5896762</v>
      </c>
      <c r="BC67" s="536">
        <f>民鉄!BC406</f>
        <v>1589676.2</v>
      </c>
    </row>
    <row r="68" spans="1:55" ht="17.25" customHeight="1" thickBot="1">
      <c r="A68" s="893"/>
      <c r="B68" s="894"/>
      <c r="C68" s="894"/>
      <c r="D68" s="895"/>
      <c r="E68" s="452">
        <f>民鉄!E448</f>
        <v>0</v>
      </c>
      <c r="F68" s="453">
        <f>民鉄!F448</f>
        <v>0</v>
      </c>
      <c r="G68" s="454">
        <f>民鉄!G448</f>
        <v>0</v>
      </c>
      <c r="H68" s="455">
        <f>民鉄!H448</f>
        <v>0</v>
      </c>
      <c r="I68" s="481">
        <f>民鉄!I448</f>
        <v>0</v>
      </c>
      <c r="J68" s="455">
        <f>民鉄!J448</f>
        <v>0</v>
      </c>
      <c r="K68" s="452">
        <f>民鉄!K448</f>
        <v>0</v>
      </c>
      <c r="L68" s="453">
        <f>民鉄!L448</f>
        <v>0</v>
      </c>
      <c r="M68" s="454">
        <f>民鉄!M448</f>
        <v>0</v>
      </c>
      <c r="N68" s="455">
        <f>民鉄!N448</f>
        <v>0</v>
      </c>
      <c r="O68" s="481">
        <f>民鉄!O448</f>
        <v>0</v>
      </c>
      <c r="P68" s="455">
        <f>民鉄!P448</f>
        <v>0</v>
      </c>
      <c r="Q68" s="452">
        <f>民鉄!Q448</f>
        <v>0</v>
      </c>
      <c r="R68" s="453">
        <f>民鉄!R448</f>
        <v>0</v>
      </c>
      <c r="S68" s="454">
        <f>民鉄!S448</f>
        <v>0</v>
      </c>
      <c r="T68" s="455">
        <f>民鉄!T448</f>
        <v>0</v>
      </c>
      <c r="U68" s="481">
        <f>民鉄!U448</f>
        <v>0</v>
      </c>
      <c r="V68" s="455">
        <f>民鉄!V448</f>
        <v>0</v>
      </c>
      <c r="W68" s="452">
        <f>民鉄!W448</f>
        <v>0</v>
      </c>
      <c r="X68" s="453">
        <f>民鉄!X448</f>
        <v>0</v>
      </c>
      <c r="Y68" s="454">
        <f>民鉄!Y448</f>
        <v>0</v>
      </c>
      <c r="Z68" s="455">
        <f>民鉄!Z448</f>
        <v>0</v>
      </c>
      <c r="AA68" s="481">
        <f>民鉄!AA448</f>
        <v>0</v>
      </c>
      <c r="AB68" s="455">
        <f>民鉄!AB448</f>
        <v>0</v>
      </c>
      <c r="AC68" s="452">
        <f>民鉄!AC448</f>
        <v>0</v>
      </c>
      <c r="AD68" s="453">
        <f>民鉄!AD448</f>
        <v>0</v>
      </c>
      <c r="AE68" s="454">
        <f>民鉄!AE448</f>
        <v>0</v>
      </c>
      <c r="AF68" s="455">
        <f>民鉄!AF448</f>
        <v>0</v>
      </c>
      <c r="AG68" s="481">
        <f>民鉄!AG448</f>
        <v>0</v>
      </c>
      <c r="AH68" s="455">
        <f>民鉄!AH448</f>
        <v>0</v>
      </c>
      <c r="AI68" s="452">
        <f>民鉄!AI448</f>
        <v>0</v>
      </c>
      <c r="AJ68" s="453">
        <f>民鉄!AJ448</f>
        <v>0</v>
      </c>
      <c r="AK68" s="454">
        <f>民鉄!AK448</f>
        <v>0</v>
      </c>
      <c r="AL68" s="455">
        <f>民鉄!AL448</f>
        <v>0</v>
      </c>
      <c r="AM68" s="481">
        <f>民鉄!AM448</f>
        <v>0</v>
      </c>
      <c r="AN68" s="455">
        <f>民鉄!AN448</f>
        <v>0</v>
      </c>
      <c r="AO68" s="481">
        <f>民鉄!AO448</f>
        <v>0</v>
      </c>
      <c r="AP68" s="455">
        <f>民鉄!AP448</f>
        <v>0</v>
      </c>
      <c r="AQ68" s="411">
        <f t="shared" si="48"/>
        <v>0</v>
      </c>
      <c r="AR68" s="412">
        <f t="shared" si="49"/>
        <v>0</v>
      </c>
      <c r="AS68" s="413">
        <f t="shared" si="47"/>
        <v>0</v>
      </c>
      <c r="AT68" s="412">
        <f t="shared" si="43"/>
        <v>0</v>
      </c>
      <c r="AU68" s="413">
        <f t="shared" si="44"/>
        <v>0</v>
      </c>
      <c r="AV68" s="414">
        <f t="shared" si="45"/>
        <v>0</v>
      </c>
      <c r="AW68" s="897"/>
      <c r="AX68" s="899"/>
      <c r="BB68" s="559"/>
      <c r="BC68" s="536"/>
    </row>
    <row r="69" spans="1:55" ht="17.25" customHeight="1">
      <c r="A69" s="880" t="s">
        <v>177</v>
      </c>
      <c r="B69" s="881"/>
      <c r="C69" s="881"/>
      <c r="D69" s="882"/>
      <c r="E69" s="460">
        <f>E49+E51+E53+E55+E57+E59+E61+E63+E65+E67</f>
        <v>0</v>
      </c>
      <c r="F69" s="463">
        <f>F49+F51+F53+F55+F57+F59+F61+F63+F65+F67</f>
        <v>2</v>
      </c>
      <c r="G69" s="467">
        <f t="shared" ref="G69:AV69" si="71">G49+G51+G53+G55+G57+G59+G61+G63+G65+G67</f>
        <v>0</v>
      </c>
      <c r="H69" s="461">
        <f t="shared" si="71"/>
        <v>0</v>
      </c>
      <c r="I69" s="465">
        <f t="shared" si="71"/>
        <v>0</v>
      </c>
      <c r="J69" s="461">
        <f t="shared" si="71"/>
        <v>1</v>
      </c>
      <c r="K69" s="460">
        <f t="shared" si="71"/>
        <v>2</v>
      </c>
      <c r="L69" s="463">
        <f t="shared" si="71"/>
        <v>4</v>
      </c>
      <c r="M69" s="467">
        <f t="shared" si="71"/>
        <v>0</v>
      </c>
      <c r="N69" s="461">
        <f t="shared" si="71"/>
        <v>0</v>
      </c>
      <c r="O69" s="465">
        <f t="shared" si="71"/>
        <v>0</v>
      </c>
      <c r="P69" s="461">
        <f t="shared" si="71"/>
        <v>2</v>
      </c>
      <c r="Q69" s="460">
        <f t="shared" si="71"/>
        <v>0</v>
      </c>
      <c r="R69" s="463">
        <f t="shared" si="71"/>
        <v>0</v>
      </c>
      <c r="S69" s="467">
        <f t="shared" si="71"/>
        <v>0</v>
      </c>
      <c r="T69" s="461">
        <f t="shared" si="71"/>
        <v>0</v>
      </c>
      <c r="U69" s="465">
        <f t="shared" si="71"/>
        <v>0</v>
      </c>
      <c r="V69" s="461">
        <f t="shared" si="71"/>
        <v>0</v>
      </c>
      <c r="W69" s="460">
        <f t="shared" si="71"/>
        <v>127</v>
      </c>
      <c r="X69" s="463">
        <f t="shared" si="71"/>
        <v>10</v>
      </c>
      <c r="Y69" s="467">
        <f t="shared" si="71"/>
        <v>42</v>
      </c>
      <c r="Z69" s="461">
        <f t="shared" si="71"/>
        <v>0</v>
      </c>
      <c r="AA69" s="465">
        <f t="shared" si="71"/>
        <v>32</v>
      </c>
      <c r="AB69" s="461">
        <f t="shared" si="71"/>
        <v>4</v>
      </c>
      <c r="AC69" s="460">
        <f t="shared" si="71"/>
        <v>1</v>
      </c>
      <c r="AD69" s="463">
        <f t="shared" si="71"/>
        <v>28</v>
      </c>
      <c r="AE69" s="467">
        <f t="shared" si="71"/>
        <v>0</v>
      </c>
      <c r="AF69" s="461">
        <f t="shared" si="71"/>
        <v>2</v>
      </c>
      <c r="AG69" s="465">
        <f t="shared" si="71"/>
        <v>0</v>
      </c>
      <c r="AH69" s="461">
        <f t="shared" si="71"/>
        <v>20</v>
      </c>
      <c r="AI69" s="460">
        <f t="shared" si="71"/>
        <v>162</v>
      </c>
      <c r="AJ69" s="463">
        <f t="shared" si="71"/>
        <v>4</v>
      </c>
      <c r="AK69" s="467">
        <f t="shared" si="71"/>
        <v>80</v>
      </c>
      <c r="AL69" s="461">
        <f t="shared" si="71"/>
        <v>1</v>
      </c>
      <c r="AM69" s="465">
        <f t="shared" si="71"/>
        <v>83</v>
      </c>
      <c r="AN69" s="461">
        <f t="shared" si="71"/>
        <v>3</v>
      </c>
      <c r="AO69" s="460">
        <f t="shared" si="71"/>
        <v>2</v>
      </c>
      <c r="AP69" s="463">
        <f t="shared" si="71"/>
        <v>0</v>
      </c>
      <c r="AQ69" s="460">
        <f t="shared" si="71"/>
        <v>294</v>
      </c>
      <c r="AR69" s="461">
        <f t="shared" si="71"/>
        <v>48</v>
      </c>
      <c r="AS69" s="465">
        <f t="shared" si="71"/>
        <v>122</v>
      </c>
      <c r="AT69" s="461">
        <f t="shared" si="71"/>
        <v>3</v>
      </c>
      <c r="AU69" s="465">
        <f t="shared" si="71"/>
        <v>115</v>
      </c>
      <c r="AV69" s="463">
        <f t="shared" si="71"/>
        <v>30</v>
      </c>
      <c r="AW69" s="886">
        <v>0.61</v>
      </c>
      <c r="AX69" s="888">
        <v>2.4300000000000002</v>
      </c>
      <c r="BA69" s="535">
        <f t="shared" ref="BA69" si="72">AQ69/BB69</f>
        <v>0.5255643289214641</v>
      </c>
      <c r="BB69" s="559">
        <f>BC69/10^6</f>
        <v>559.39869550000014</v>
      </c>
      <c r="BC69" s="536">
        <f>BC49+BC51+BC53+BC55+BC57+BC59+BC61+BC63+BC65+BC67</f>
        <v>559398695.50000012</v>
      </c>
    </row>
    <row r="70" spans="1:55" ht="17.25" customHeight="1" thickBot="1">
      <c r="A70" s="883"/>
      <c r="B70" s="884"/>
      <c r="C70" s="884"/>
      <c r="D70" s="885"/>
      <c r="E70" s="462">
        <f>E50+E52+E54+E56+E58+E60+E62+E64+E66+E68</f>
        <v>0</v>
      </c>
      <c r="F70" s="464">
        <f>F50+F52+F54+F56+F58+F60+F62+F64+F66+F68</f>
        <v>0</v>
      </c>
      <c r="G70" s="468">
        <f t="shared" ref="G70:AV70" si="73">G50+G52+G54+G56+G58+G60+G62+G64+G66+G68</f>
        <v>0</v>
      </c>
      <c r="H70" s="41">
        <f t="shared" si="73"/>
        <v>0</v>
      </c>
      <c r="I70" s="466">
        <f t="shared" si="73"/>
        <v>0</v>
      </c>
      <c r="J70" s="41">
        <f t="shared" si="73"/>
        <v>0</v>
      </c>
      <c r="K70" s="462">
        <f t="shared" si="73"/>
        <v>0</v>
      </c>
      <c r="L70" s="464">
        <f t="shared" si="73"/>
        <v>0</v>
      </c>
      <c r="M70" s="468">
        <f t="shared" si="73"/>
        <v>0</v>
      </c>
      <c r="N70" s="41">
        <f t="shared" si="73"/>
        <v>0</v>
      </c>
      <c r="O70" s="466">
        <f t="shared" si="73"/>
        <v>0</v>
      </c>
      <c r="P70" s="41">
        <f t="shared" si="73"/>
        <v>0</v>
      </c>
      <c r="Q70" s="462">
        <f t="shared" si="73"/>
        <v>0</v>
      </c>
      <c r="R70" s="464">
        <f t="shared" si="73"/>
        <v>0</v>
      </c>
      <c r="S70" s="468">
        <f t="shared" si="73"/>
        <v>0</v>
      </c>
      <c r="T70" s="41">
        <f t="shared" si="73"/>
        <v>0</v>
      </c>
      <c r="U70" s="466">
        <f t="shared" si="73"/>
        <v>0</v>
      </c>
      <c r="V70" s="41">
        <f t="shared" si="73"/>
        <v>0</v>
      </c>
      <c r="W70" s="462">
        <f t="shared" si="73"/>
        <v>0</v>
      </c>
      <c r="X70" s="464">
        <f t="shared" si="73"/>
        <v>0</v>
      </c>
      <c r="Y70" s="468">
        <f t="shared" si="73"/>
        <v>0</v>
      </c>
      <c r="Z70" s="41">
        <f t="shared" si="73"/>
        <v>0</v>
      </c>
      <c r="AA70" s="466">
        <f t="shared" si="73"/>
        <v>0</v>
      </c>
      <c r="AB70" s="41">
        <f t="shared" si="73"/>
        <v>0</v>
      </c>
      <c r="AC70" s="462">
        <f t="shared" si="73"/>
        <v>0</v>
      </c>
      <c r="AD70" s="464">
        <f t="shared" si="73"/>
        <v>3</v>
      </c>
      <c r="AE70" s="468">
        <f t="shared" si="73"/>
        <v>0</v>
      </c>
      <c r="AF70" s="41">
        <f t="shared" si="73"/>
        <v>0</v>
      </c>
      <c r="AG70" s="466">
        <f t="shared" si="73"/>
        <v>0</v>
      </c>
      <c r="AH70" s="41">
        <f t="shared" si="73"/>
        <v>9</v>
      </c>
      <c r="AI70" s="462">
        <f t="shared" si="73"/>
        <v>2</v>
      </c>
      <c r="AJ70" s="464">
        <f t="shared" si="73"/>
        <v>0</v>
      </c>
      <c r="AK70" s="468">
        <f t="shared" si="73"/>
        <v>0</v>
      </c>
      <c r="AL70" s="41">
        <f t="shared" si="73"/>
        <v>0</v>
      </c>
      <c r="AM70" s="466">
        <f t="shared" si="73"/>
        <v>2</v>
      </c>
      <c r="AN70" s="41">
        <f t="shared" si="73"/>
        <v>0</v>
      </c>
      <c r="AO70" s="462">
        <f t="shared" si="73"/>
        <v>0</v>
      </c>
      <c r="AP70" s="464">
        <f t="shared" si="73"/>
        <v>0</v>
      </c>
      <c r="AQ70" s="462">
        <f t="shared" si="73"/>
        <v>2</v>
      </c>
      <c r="AR70" s="41">
        <f t="shared" si="73"/>
        <v>3</v>
      </c>
      <c r="AS70" s="466">
        <f t="shared" si="73"/>
        <v>0</v>
      </c>
      <c r="AT70" s="41">
        <f t="shared" si="73"/>
        <v>0</v>
      </c>
      <c r="AU70" s="466">
        <f t="shared" si="73"/>
        <v>2</v>
      </c>
      <c r="AV70" s="464">
        <f t="shared" si="73"/>
        <v>9</v>
      </c>
      <c r="AW70" s="887"/>
      <c r="AX70" s="889"/>
      <c r="BA70" s="535">
        <f t="shared" ref="BA70" si="74">AR69/BB70</f>
        <v>2.4320086138502419</v>
      </c>
      <c r="BB70" s="559">
        <f t="shared" ref="BB70" si="75">BC70/10^6</f>
        <v>19.736772200000004</v>
      </c>
      <c r="BC70" s="536">
        <f>BC50+BC52+BC54+BC56+BC58+BC60+BC62+BC64+BC66+BC68</f>
        <v>19736772.200000003</v>
      </c>
    </row>
    <row r="71" spans="1:55" ht="16.5">
      <c r="A71" s="1" t="s">
        <v>279</v>
      </c>
      <c r="B71" s="9"/>
      <c r="C71" s="9"/>
      <c r="D71" s="9"/>
      <c r="E71" s="9"/>
      <c r="F71" s="9"/>
      <c r="G71" s="9"/>
      <c r="H71" s="9"/>
      <c r="I71" s="9"/>
      <c r="J71" s="9"/>
      <c r="K71" s="9"/>
      <c r="L71" s="25"/>
      <c r="M71" s="25"/>
      <c r="N71" s="25"/>
      <c r="O71" s="25"/>
      <c r="P71" s="25"/>
      <c r="Q71" s="25"/>
      <c r="R71" s="25"/>
      <c r="S71" s="25"/>
      <c r="T71" s="25"/>
      <c r="U71" s="25"/>
      <c r="V71" s="25"/>
      <c r="W71" s="25"/>
      <c r="X71" s="25"/>
      <c r="Y71" s="25"/>
      <c r="Z71" s="25"/>
      <c r="AA71" s="25"/>
      <c r="AB71" s="25"/>
      <c r="BB71" s="536"/>
      <c r="BC71" s="536"/>
    </row>
    <row r="72" spans="1:55" ht="16.5">
      <c r="A72" s="1" t="s">
        <v>277</v>
      </c>
      <c r="B72" s="9"/>
      <c r="C72" s="9"/>
      <c r="D72" s="9"/>
      <c r="E72" s="9"/>
      <c r="F72" s="9"/>
      <c r="G72" s="9"/>
      <c r="H72" s="9"/>
      <c r="I72" s="9"/>
      <c r="J72" s="9"/>
      <c r="K72" s="9"/>
      <c r="L72" s="25"/>
      <c r="M72" s="25"/>
      <c r="N72" s="25"/>
      <c r="O72" s="25"/>
      <c r="P72" s="25"/>
      <c r="Q72" s="25"/>
      <c r="R72" s="25"/>
      <c r="S72" s="25"/>
      <c r="T72" s="25"/>
      <c r="U72" s="25"/>
      <c r="V72" s="25"/>
      <c r="W72" s="25"/>
      <c r="X72" s="25"/>
      <c r="Y72" s="25"/>
      <c r="Z72" s="25"/>
      <c r="AA72" s="25"/>
      <c r="AB72" s="25"/>
      <c r="BB72" s="536"/>
      <c r="BC72" s="536"/>
    </row>
    <row r="73" spans="1:55" ht="16.5">
      <c r="A73" s="1"/>
      <c r="B73" s="9"/>
      <c r="C73" s="9"/>
      <c r="D73" s="9"/>
      <c r="E73" s="9"/>
      <c r="F73" s="9"/>
      <c r="G73" s="9"/>
      <c r="H73" s="9"/>
      <c r="I73" s="9"/>
      <c r="J73" s="9"/>
      <c r="K73" s="9"/>
      <c r="L73" s="25"/>
      <c r="M73" s="25"/>
      <c r="N73" s="25"/>
      <c r="O73" s="25"/>
      <c r="P73" s="25"/>
      <c r="Q73" s="25"/>
      <c r="R73" s="25"/>
      <c r="S73" s="25"/>
      <c r="T73" s="25"/>
      <c r="U73" s="25"/>
      <c r="V73" s="25"/>
      <c r="W73" s="25"/>
      <c r="X73" s="25"/>
      <c r="Y73" s="25"/>
      <c r="Z73" s="25"/>
      <c r="AA73" s="25"/>
      <c r="AB73" s="25"/>
      <c r="BB73" s="536"/>
      <c r="BC73" s="536"/>
    </row>
    <row r="74" spans="1:55" ht="16.5">
      <c r="A74" s="1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BB74" s="536"/>
      <c r="BC74" s="536"/>
    </row>
    <row r="75" spans="1:55" ht="16.5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BB75" s="536"/>
      <c r="BC75" s="536"/>
    </row>
    <row r="76" spans="1:55" ht="16.5">
      <c r="A76" s="9"/>
      <c r="B76" s="9"/>
      <c r="C76" s="9"/>
      <c r="BB76" s="536"/>
      <c r="BC76" s="536"/>
    </row>
    <row r="77" spans="1:55" ht="16.5">
      <c r="A77" s="9"/>
      <c r="B77" s="9"/>
      <c r="C77" s="9"/>
      <c r="BB77" s="536"/>
      <c r="BC77" s="536"/>
    </row>
    <row r="78" spans="1:55" ht="16.5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  <c r="AK78" s="9"/>
      <c r="AL78" s="9"/>
      <c r="AM78" s="9"/>
      <c r="AN78" s="9"/>
      <c r="AO78" s="9"/>
      <c r="AP78" s="9"/>
      <c r="AQ78" s="9"/>
      <c r="AR78" s="9"/>
      <c r="AS78" s="9"/>
      <c r="AT78" s="9"/>
      <c r="AU78" s="9"/>
      <c r="AV78" s="9"/>
      <c r="AW78" s="10"/>
      <c r="AX78" s="10"/>
      <c r="BB78" s="536"/>
      <c r="BC78" s="536"/>
    </row>
    <row r="79" spans="1:55" ht="16.5">
      <c r="A79" s="9" t="s">
        <v>240</v>
      </c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25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25"/>
      <c r="AA79" s="9"/>
      <c r="AB79" s="25"/>
      <c r="AC79" s="9"/>
      <c r="AD79" s="25"/>
      <c r="AE79" s="9"/>
      <c r="AF79" s="25"/>
      <c r="AG79" s="9"/>
      <c r="AH79" s="9"/>
      <c r="AI79" s="33"/>
      <c r="AJ79" s="9"/>
      <c r="AK79" s="9"/>
      <c r="AL79" s="9"/>
      <c r="AM79" s="9"/>
      <c r="AN79" s="9"/>
      <c r="AO79" s="9"/>
      <c r="AP79" s="9"/>
      <c r="AQ79" s="9"/>
      <c r="AR79" s="9"/>
      <c r="AS79" s="9"/>
      <c r="AT79" s="9"/>
      <c r="AU79" s="9"/>
      <c r="AV79" s="9"/>
      <c r="AW79" s="10"/>
      <c r="AX79" s="10"/>
      <c r="BB79" s="536"/>
      <c r="BC79" s="536"/>
    </row>
    <row r="80" spans="1:55" ht="17" thickBot="1">
      <c r="A80" s="34" t="s">
        <v>195</v>
      </c>
      <c r="B80" s="35"/>
      <c r="C80" s="35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 t="s">
        <v>241</v>
      </c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9"/>
      <c r="AK80" s="9"/>
      <c r="AL80" s="9"/>
      <c r="AM80" s="9"/>
      <c r="AN80" s="9"/>
      <c r="AO80" s="9"/>
      <c r="AP80" s="9"/>
      <c r="AQ80" s="9"/>
      <c r="AR80" s="9"/>
      <c r="AS80" s="9"/>
      <c r="AT80" s="9"/>
      <c r="AU80" s="9"/>
      <c r="AV80" s="9"/>
      <c r="AW80" s="36"/>
      <c r="AX80" s="37"/>
      <c r="BB80" s="536"/>
      <c r="BC80" s="536"/>
    </row>
    <row r="81" spans="1:56" ht="16.5">
      <c r="A81" s="47"/>
      <c r="B81" s="48"/>
      <c r="C81" s="49"/>
      <c r="D81" s="11"/>
      <c r="E81" s="785" t="s">
        <v>3</v>
      </c>
      <c r="F81" s="841"/>
      <c r="G81" s="841"/>
      <c r="H81" s="841"/>
      <c r="I81" s="841"/>
      <c r="J81" s="786"/>
      <c r="K81" s="785" t="s">
        <v>281</v>
      </c>
      <c r="L81" s="841"/>
      <c r="M81" s="841"/>
      <c r="N81" s="841"/>
      <c r="O81" s="841"/>
      <c r="P81" s="786"/>
      <c r="Q81" s="785" t="s">
        <v>282</v>
      </c>
      <c r="R81" s="841"/>
      <c r="S81" s="841"/>
      <c r="T81" s="841"/>
      <c r="U81" s="841"/>
      <c r="V81" s="786"/>
      <c r="W81" s="785" t="s">
        <v>283</v>
      </c>
      <c r="X81" s="841"/>
      <c r="Y81" s="841"/>
      <c r="Z81" s="841"/>
      <c r="AA81" s="841"/>
      <c r="AB81" s="786"/>
      <c r="AC81" s="785" t="s">
        <v>284</v>
      </c>
      <c r="AD81" s="841"/>
      <c r="AE81" s="841"/>
      <c r="AF81" s="841"/>
      <c r="AG81" s="841"/>
      <c r="AH81" s="786"/>
      <c r="AI81" s="785" t="s">
        <v>285</v>
      </c>
      <c r="AJ81" s="841"/>
      <c r="AK81" s="841"/>
      <c r="AL81" s="841"/>
      <c r="AM81" s="841"/>
      <c r="AN81" s="786"/>
      <c r="AO81" s="785" t="s">
        <v>286</v>
      </c>
      <c r="AP81" s="786"/>
      <c r="AQ81" s="12" t="s">
        <v>4</v>
      </c>
      <c r="AR81" s="13"/>
      <c r="AS81" s="13" t="s">
        <v>5</v>
      </c>
      <c r="AT81" s="13"/>
      <c r="AU81" s="13"/>
      <c r="AV81" s="14"/>
      <c r="AW81" s="26" t="s">
        <v>6</v>
      </c>
      <c r="AX81" s="27" t="s">
        <v>271</v>
      </c>
      <c r="BA81" s="664" t="s">
        <v>349</v>
      </c>
      <c r="BB81" s="664" t="s">
        <v>350</v>
      </c>
      <c r="BC81" s="664" t="s">
        <v>353</v>
      </c>
      <c r="BD81" s="664" t="s">
        <v>354</v>
      </c>
    </row>
    <row r="82" spans="1:56" ht="17.5">
      <c r="A82" s="16"/>
      <c r="B82" s="25"/>
      <c r="C82" s="52" t="s">
        <v>275</v>
      </c>
      <c r="D82" s="15"/>
      <c r="E82" s="877" t="s">
        <v>235</v>
      </c>
      <c r="F82" s="875"/>
      <c r="G82" s="874" t="s">
        <v>236</v>
      </c>
      <c r="H82" s="875"/>
      <c r="I82" s="874" t="s">
        <v>10</v>
      </c>
      <c r="J82" s="876"/>
      <c r="K82" s="877" t="s">
        <v>11</v>
      </c>
      <c r="L82" s="875"/>
      <c r="M82" s="874" t="s">
        <v>12</v>
      </c>
      <c r="N82" s="875"/>
      <c r="O82" s="874" t="s">
        <v>10</v>
      </c>
      <c r="P82" s="876"/>
      <c r="Q82" s="877" t="s">
        <v>11</v>
      </c>
      <c r="R82" s="875"/>
      <c r="S82" s="874" t="s">
        <v>12</v>
      </c>
      <c r="T82" s="875"/>
      <c r="U82" s="874" t="s">
        <v>10</v>
      </c>
      <c r="V82" s="876"/>
      <c r="W82" s="877" t="s">
        <v>11</v>
      </c>
      <c r="X82" s="875"/>
      <c r="Y82" s="874" t="s">
        <v>12</v>
      </c>
      <c r="Z82" s="875"/>
      <c r="AA82" s="874" t="s">
        <v>10</v>
      </c>
      <c r="AB82" s="876"/>
      <c r="AC82" s="877" t="s">
        <v>11</v>
      </c>
      <c r="AD82" s="875"/>
      <c r="AE82" s="874" t="s">
        <v>12</v>
      </c>
      <c r="AF82" s="875"/>
      <c r="AG82" s="874" t="s">
        <v>10</v>
      </c>
      <c r="AH82" s="876"/>
      <c r="AI82" s="877" t="s">
        <v>11</v>
      </c>
      <c r="AJ82" s="875"/>
      <c r="AK82" s="874" t="s">
        <v>12</v>
      </c>
      <c r="AL82" s="875"/>
      <c r="AM82" s="874" t="s">
        <v>10</v>
      </c>
      <c r="AN82" s="876"/>
      <c r="AO82" s="877" t="s">
        <v>11</v>
      </c>
      <c r="AP82" s="875"/>
      <c r="AQ82" s="877" t="s">
        <v>11</v>
      </c>
      <c r="AR82" s="875"/>
      <c r="AS82" s="874" t="s">
        <v>12</v>
      </c>
      <c r="AT82" s="875"/>
      <c r="AU82" s="874" t="s">
        <v>10</v>
      </c>
      <c r="AV82" s="876"/>
      <c r="AW82" s="28" t="s">
        <v>13</v>
      </c>
      <c r="AX82" s="29" t="s">
        <v>14</v>
      </c>
      <c r="BA82" s="664"/>
      <c r="BB82" s="664"/>
      <c r="BC82" s="664"/>
      <c r="BD82" s="664"/>
    </row>
    <row r="83" spans="1:56" ht="16.5">
      <c r="A83" s="16"/>
      <c r="B83" s="25"/>
      <c r="C83" s="35"/>
      <c r="D83" s="15"/>
      <c r="E83" s="16"/>
      <c r="F83" s="17"/>
      <c r="G83" s="18"/>
      <c r="H83" s="17"/>
      <c r="I83" s="902" t="s">
        <v>15</v>
      </c>
      <c r="J83" s="908"/>
      <c r="K83" s="16"/>
      <c r="L83" s="17"/>
      <c r="M83" s="18"/>
      <c r="N83" s="17"/>
      <c r="O83" s="902" t="s">
        <v>15</v>
      </c>
      <c r="P83" s="908"/>
      <c r="Q83" s="16"/>
      <c r="R83" s="17"/>
      <c r="S83" s="18"/>
      <c r="T83" s="17"/>
      <c r="U83" s="902" t="s">
        <v>15</v>
      </c>
      <c r="V83" s="908"/>
      <c r="W83" s="16"/>
      <c r="X83" s="17"/>
      <c r="Y83" s="18"/>
      <c r="Z83" s="17"/>
      <c r="AA83" s="902" t="s">
        <v>15</v>
      </c>
      <c r="AB83" s="908"/>
      <c r="AC83" s="16"/>
      <c r="AD83" s="17"/>
      <c r="AE83" s="18"/>
      <c r="AF83" s="17"/>
      <c r="AG83" s="902" t="s">
        <v>15</v>
      </c>
      <c r="AH83" s="908"/>
      <c r="AI83" s="16"/>
      <c r="AJ83" s="17"/>
      <c r="AK83" s="18"/>
      <c r="AL83" s="17"/>
      <c r="AM83" s="902" t="s">
        <v>15</v>
      </c>
      <c r="AN83" s="908"/>
      <c r="AO83" s="16"/>
      <c r="AP83" s="17"/>
      <c r="AQ83" s="16"/>
      <c r="AR83" s="17"/>
      <c r="AS83" s="18"/>
      <c r="AT83" s="17"/>
      <c r="AU83" s="902" t="s">
        <v>15</v>
      </c>
      <c r="AV83" s="908"/>
      <c r="AW83" s="28" t="s">
        <v>263</v>
      </c>
      <c r="AX83" s="29" t="s">
        <v>16</v>
      </c>
      <c r="BA83" s="664"/>
      <c r="BB83" s="664"/>
      <c r="BC83" s="664"/>
      <c r="BD83" s="664"/>
    </row>
    <row r="84" spans="1:56" ht="16.5">
      <c r="A84" s="43"/>
      <c r="B84" s="44"/>
      <c r="C84" s="46"/>
      <c r="D84" s="19"/>
      <c r="E84" s="16"/>
      <c r="F84" s="17"/>
      <c r="G84" s="902" t="s">
        <v>237</v>
      </c>
      <c r="H84" s="879"/>
      <c r="I84" s="902" t="s">
        <v>237</v>
      </c>
      <c r="J84" s="908"/>
      <c r="K84" s="16"/>
      <c r="L84" s="17"/>
      <c r="M84" s="902" t="s">
        <v>237</v>
      </c>
      <c r="N84" s="879"/>
      <c r="O84" s="902" t="s">
        <v>237</v>
      </c>
      <c r="P84" s="908"/>
      <c r="Q84" s="16"/>
      <c r="R84" s="17"/>
      <c r="S84" s="902" t="s">
        <v>237</v>
      </c>
      <c r="T84" s="879"/>
      <c r="U84" s="902" t="s">
        <v>237</v>
      </c>
      <c r="V84" s="908"/>
      <c r="W84" s="16"/>
      <c r="X84" s="17"/>
      <c r="Y84" s="902" t="s">
        <v>237</v>
      </c>
      <c r="Z84" s="879"/>
      <c r="AA84" s="902" t="s">
        <v>237</v>
      </c>
      <c r="AB84" s="908"/>
      <c r="AC84" s="16"/>
      <c r="AD84" s="17"/>
      <c r="AE84" s="902" t="s">
        <v>237</v>
      </c>
      <c r="AF84" s="879"/>
      <c r="AG84" s="902" t="s">
        <v>237</v>
      </c>
      <c r="AH84" s="908"/>
      <c r="AI84" s="16"/>
      <c r="AJ84" s="17"/>
      <c r="AK84" s="902" t="s">
        <v>237</v>
      </c>
      <c r="AL84" s="879"/>
      <c r="AM84" s="902" t="s">
        <v>237</v>
      </c>
      <c r="AN84" s="908"/>
      <c r="AO84" s="16"/>
      <c r="AP84" s="17"/>
      <c r="AQ84" s="16"/>
      <c r="AR84" s="17"/>
      <c r="AS84" s="902" t="s">
        <v>237</v>
      </c>
      <c r="AT84" s="879"/>
      <c r="AU84" s="902" t="s">
        <v>237</v>
      </c>
      <c r="AV84" s="908"/>
      <c r="AW84" s="28" t="s">
        <v>264</v>
      </c>
      <c r="AX84" s="29" t="s">
        <v>337</v>
      </c>
      <c r="BA84" s="664"/>
      <c r="BB84" s="664"/>
      <c r="BC84" s="664"/>
      <c r="BD84" s="664"/>
    </row>
    <row r="85" spans="1:56" ht="16.5">
      <c r="A85" s="43"/>
      <c r="B85" s="44"/>
      <c r="C85" s="46"/>
      <c r="D85" s="19"/>
      <c r="E85" s="16"/>
      <c r="F85" s="17"/>
      <c r="G85" s="18"/>
      <c r="H85" s="17"/>
      <c r="I85" s="902" t="s">
        <v>238</v>
      </c>
      <c r="J85" s="908"/>
      <c r="K85" s="16"/>
      <c r="L85" s="17"/>
      <c r="M85" s="18"/>
      <c r="N85" s="17"/>
      <c r="O85" s="902" t="s">
        <v>238</v>
      </c>
      <c r="P85" s="908"/>
      <c r="Q85" s="16"/>
      <c r="R85" s="17"/>
      <c r="S85" s="18"/>
      <c r="T85" s="17"/>
      <c r="U85" s="902" t="s">
        <v>238</v>
      </c>
      <c r="V85" s="908"/>
      <c r="W85" s="16"/>
      <c r="X85" s="17"/>
      <c r="Y85" s="18"/>
      <c r="Z85" s="17"/>
      <c r="AA85" s="902" t="s">
        <v>238</v>
      </c>
      <c r="AB85" s="908"/>
      <c r="AC85" s="16"/>
      <c r="AD85" s="17"/>
      <c r="AE85" s="18"/>
      <c r="AF85" s="17"/>
      <c r="AG85" s="902" t="s">
        <v>238</v>
      </c>
      <c r="AH85" s="908"/>
      <c r="AI85" s="16"/>
      <c r="AJ85" s="17"/>
      <c r="AK85" s="18"/>
      <c r="AL85" s="17"/>
      <c r="AM85" s="902" t="s">
        <v>238</v>
      </c>
      <c r="AN85" s="908"/>
      <c r="AO85" s="16"/>
      <c r="AP85" s="17"/>
      <c r="AQ85" s="16"/>
      <c r="AR85" s="17"/>
      <c r="AS85" s="18"/>
      <c r="AT85" s="17"/>
      <c r="AU85" s="902" t="s">
        <v>238</v>
      </c>
      <c r="AV85" s="908"/>
      <c r="AW85" s="28" t="s">
        <v>265</v>
      </c>
      <c r="AX85" s="29" t="s">
        <v>268</v>
      </c>
      <c r="BA85" s="664"/>
      <c r="BB85" s="664"/>
      <c r="BC85" s="664"/>
      <c r="BD85" s="664"/>
    </row>
    <row r="86" spans="1:56" ht="17.5">
      <c r="A86" s="51" t="s">
        <v>274</v>
      </c>
      <c r="B86" s="25"/>
      <c r="C86" s="46"/>
      <c r="D86" s="20"/>
      <c r="E86" s="878" t="s">
        <v>239</v>
      </c>
      <c r="F86" s="879"/>
      <c r="G86" s="902" t="s">
        <v>239</v>
      </c>
      <c r="H86" s="879"/>
      <c r="I86" s="902"/>
      <c r="J86" s="908"/>
      <c r="K86" s="878" t="s">
        <v>239</v>
      </c>
      <c r="L86" s="879"/>
      <c r="M86" s="902" t="s">
        <v>239</v>
      </c>
      <c r="N86" s="879"/>
      <c r="O86" s="902"/>
      <c r="P86" s="908"/>
      <c r="Q86" s="878" t="s">
        <v>239</v>
      </c>
      <c r="R86" s="879"/>
      <c r="S86" s="902" t="s">
        <v>239</v>
      </c>
      <c r="T86" s="879"/>
      <c r="U86" s="902"/>
      <c r="V86" s="908"/>
      <c r="W86" s="878" t="s">
        <v>239</v>
      </c>
      <c r="X86" s="879"/>
      <c r="Y86" s="902" t="s">
        <v>239</v>
      </c>
      <c r="Z86" s="879"/>
      <c r="AA86" s="902"/>
      <c r="AB86" s="908"/>
      <c r="AC86" s="878" t="s">
        <v>239</v>
      </c>
      <c r="AD86" s="879"/>
      <c r="AE86" s="902" t="s">
        <v>239</v>
      </c>
      <c r="AF86" s="879"/>
      <c r="AG86" s="902"/>
      <c r="AH86" s="908"/>
      <c r="AI86" s="878" t="s">
        <v>239</v>
      </c>
      <c r="AJ86" s="879"/>
      <c r="AK86" s="902" t="s">
        <v>239</v>
      </c>
      <c r="AL86" s="879"/>
      <c r="AM86" s="902"/>
      <c r="AN86" s="908"/>
      <c r="AO86" s="878" t="s">
        <v>239</v>
      </c>
      <c r="AP86" s="879"/>
      <c r="AQ86" s="878" t="s">
        <v>239</v>
      </c>
      <c r="AR86" s="879"/>
      <c r="AS86" s="902" t="s">
        <v>239</v>
      </c>
      <c r="AT86" s="879"/>
      <c r="AU86" s="902"/>
      <c r="AV86" s="908"/>
      <c r="AW86" s="28" t="s">
        <v>266</v>
      </c>
      <c r="AX86" s="29" t="s">
        <v>24</v>
      </c>
      <c r="BA86" s="664"/>
      <c r="BB86" s="664"/>
      <c r="BC86" s="664"/>
      <c r="BD86" s="664"/>
    </row>
    <row r="87" spans="1:56" ht="17" thickBot="1">
      <c r="A87" s="21"/>
      <c r="B87" s="50"/>
      <c r="C87" s="903"/>
      <c r="D87" s="904"/>
      <c r="E87" s="16"/>
      <c r="F87" s="17"/>
      <c r="G87" s="18"/>
      <c r="H87" s="17"/>
      <c r="I87" s="18"/>
      <c r="J87" s="582"/>
      <c r="K87" s="16"/>
      <c r="L87" s="17"/>
      <c r="M87" s="18"/>
      <c r="N87" s="17"/>
      <c r="O87" s="18"/>
      <c r="P87" s="582"/>
      <c r="Q87" s="16"/>
      <c r="R87" s="17"/>
      <c r="S87" s="18"/>
      <c r="T87" s="17"/>
      <c r="U87" s="18"/>
      <c r="V87" s="582"/>
      <c r="W87" s="16"/>
      <c r="X87" s="17"/>
      <c r="Y87" s="18"/>
      <c r="Z87" s="17"/>
      <c r="AA87" s="18"/>
      <c r="AB87" s="582"/>
      <c r="AC87" s="16"/>
      <c r="AD87" s="17"/>
      <c r="AE87" s="18"/>
      <c r="AF87" s="17"/>
      <c r="AG87" s="18"/>
      <c r="AH87" s="582"/>
      <c r="AI87" s="16"/>
      <c r="AJ87" s="17"/>
      <c r="AK87" s="18"/>
      <c r="AL87" s="17"/>
      <c r="AM87" s="18"/>
      <c r="AN87" s="582"/>
      <c r="AO87" s="16"/>
      <c r="AP87" s="17"/>
      <c r="AQ87" s="16"/>
      <c r="AR87" s="17"/>
      <c r="AS87" s="18"/>
      <c r="AT87" s="17"/>
      <c r="AU87" s="18"/>
      <c r="AV87" s="582"/>
      <c r="AW87" s="30" t="s">
        <v>267</v>
      </c>
      <c r="AX87" s="31" t="s">
        <v>199</v>
      </c>
      <c r="BA87" s="664"/>
      <c r="BB87" s="664"/>
      <c r="BC87" s="664"/>
      <c r="BD87" s="664"/>
    </row>
    <row r="88" spans="1:56" ht="17.25" customHeight="1">
      <c r="A88" s="905" t="s">
        <v>187</v>
      </c>
      <c r="B88" s="906"/>
      <c r="C88" s="906"/>
      <c r="D88" s="907"/>
      <c r="E88" s="584">
        <f>E10+E49+F49</f>
        <v>0</v>
      </c>
      <c r="F88" s="485"/>
      <c r="G88" s="487">
        <f t="shared" ref="G88" si="76">G10+G49+H49</f>
        <v>0</v>
      </c>
      <c r="H88" s="483"/>
      <c r="I88" s="585">
        <f t="shared" ref="I88" si="77">I10+I49+J49</f>
        <v>0</v>
      </c>
      <c r="J88" s="485"/>
      <c r="K88" s="584">
        <f>K10+K49+L49</f>
        <v>2</v>
      </c>
      <c r="L88" s="485"/>
      <c r="M88" s="487">
        <f t="shared" ref="M88" si="78">M10+M49+N49</f>
        <v>0</v>
      </c>
      <c r="N88" s="483"/>
      <c r="O88" s="585">
        <f t="shared" ref="O88" si="79">O10+O49+P49</f>
        <v>0</v>
      </c>
      <c r="P88" s="485"/>
      <c r="Q88" s="584">
        <f t="shared" ref="Q88" si="80">Q10+Q49+R49</f>
        <v>0</v>
      </c>
      <c r="R88" s="485"/>
      <c r="S88" s="487">
        <f t="shared" ref="S88" si="81">S10+S49+T49</f>
        <v>0</v>
      </c>
      <c r="T88" s="483"/>
      <c r="U88" s="585">
        <f t="shared" ref="U88" si="82">U10+U49+V49</f>
        <v>0</v>
      </c>
      <c r="V88" s="485"/>
      <c r="W88" s="584">
        <f>W10+W49+X49</f>
        <v>5</v>
      </c>
      <c r="X88" s="485"/>
      <c r="Y88" s="487">
        <f t="shared" ref="Y88" si="83">Y10+Y49+Z49</f>
        <v>0</v>
      </c>
      <c r="Z88" s="483"/>
      <c r="AA88" s="585">
        <f t="shared" ref="AA88" si="84">AA10+AA49+AB49</f>
        <v>4</v>
      </c>
      <c r="AB88" s="485"/>
      <c r="AC88" s="584">
        <f t="shared" ref="AC88" si="85">AC10+AC49+AD49</f>
        <v>3</v>
      </c>
      <c r="AD88" s="485"/>
      <c r="AE88" s="487">
        <f t="shared" ref="AE88" si="86">AE10+AE49+AF49</f>
        <v>0</v>
      </c>
      <c r="AF88" s="483"/>
      <c r="AG88" s="585">
        <f t="shared" ref="AG88" si="87">AG10+AG49+AH49</f>
        <v>10</v>
      </c>
      <c r="AH88" s="485"/>
      <c r="AI88" s="584">
        <f t="shared" ref="AI88" si="88">AI10+AI49+AJ49</f>
        <v>2</v>
      </c>
      <c r="AJ88" s="485"/>
      <c r="AK88" s="487">
        <f t="shared" ref="AK88" si="89">AK10+AK49+AL49</f>
        <v>1</v>
      </c>
      <c r="AL88" s="483"/>
      <c r="AM88" s="585">
        <f t="shared" ref="AM88" si="90">AM10+AM49+AN49</f>
        <v>1</v>
      </c>
      <c r="AN88" s="485"/>
      <c r="AO88" s="584">
        <f>AO10+AO49+AP49</f>
        <v>1</v>
      </c>
      <c r="AP88" s="485"/>
      <c r="AQ88" s="407">
        <f>E88+K88+Q88+W88+AC88+AI88+AO88</f>
        <v>13</v>
      </c>
      <c r="AR88" s="408">
        <f>F88+L88+R88+X88+AD88+AJ88+AP88</f>
        <v>0</v>
      </c>
      <c r="AS88" s="409">
        <f>G88+M88+S88+Y88+AE88+AK88</f>
        <v>1</v>
      </c>
      <c r="AT88" s="408">
        <f t="shared" ref="AT88:AT89" si="91">H88+N88+T88+Z88+AF88+AL88</f>
        <v>0</v>
      </c>
      <c r="AU88" s="409">
        <f>I88+O88+U88+AA88+AG88+AM88</f>
        <v>15</v>
      </c>
      <c r="AV88" s="410">
        <f t="shared" ref="AV88:AV89" si="92">J88+P88+V88+AB88+AH88+AN88</f>
        <v>0</v>
      </c>
      <c r="AW88" s="900">
        <v>0.28000000000000003</v>
      </c>
      <c r="AX88" s="901"/>
      <c r="BA88" s="535">
        <f>AQ88/BB88</f>
        <v>0.28427064318087336</v>
      </c>
      <c r="BB88" s="559">
        <f>BC88/10^6</f>
        <v>45.731067600000003</v>
      </c>
      <c r="BC88" s="536">
        <f>SUM(BD88:BD89)</f>
        <v>45731067.600000001</v>
      </c>
      <c r="BD88" s="547">
        <f>BC10</f>
        <v>37953305</v>
      </c>
    </row>
    <row r="89" spans="1:56" ht="17.25" customHeight="1">
      <c r="A89" s="890"/>
      <c r="B89" s="891"/>
      <c r="C89" s="891"/>
      <c r="D89" s="892"/>
      <c r="E89" s="482">
        <f t="shared" ref="E89" si="93">E11+E50+F50</f>
        <v>0</v>
      </c>
      <c r="F89" s="486"/>
      <c r="G89" s="488">
        <f t="shared" ref="G89" si="94">G11+G50+H50</f>
        <v>0</v>
      </c>
      <c r="H89" s="484"/>
      <c r="I89" s="580">
        <f t="shared" ref="I89" si="95">I11+I50+J50</f>
        <v>0</v>
      </c>
      <c r="J89" s="486"/>
      <c r="K89" s="482">
        <f>K11+K50+L50</f>
        <v>0</v>
      </c>
      <c r="L89" s="486"/>
      <c r="M89" s="488">
        <f t="shared" ref="M89" si="96">M11+M50+N50</f>
        <v>0</v>
      </c>
      <c r="N89" s="484"/>
      <c r="O89" s="580">
        <f t="shared" ref="O89" si="97">O11+O50+P50</f>
        <v>0</v>
      </c>
      <c r="P89" s="486"/>
      <c r="Q89" s="482">
        <f t="shared" ref="Q89" si="98">Q11+Q50+R50</f>
        <v>0</v>
      </c>
      <c r="R89" s="486"/>
      <c r="S89" s="488">
        <f t="shared" ref="S89" si="99">S11+S50+T50</f>
        <v>0</v>
      </c>
      <c r="T89" s="484"/>
      <c r="U89" s="580">
        <f t="shared" ref="U89" si="100">U11+U50+V50</f>
        <v>0</v>
      </c>
      <c r="V89" s="486"/>
      <c r="W89" s="482">
        <f t="shared" ref="W89" si="101">W11+W50+X50</f>
        <v>0</v>
      </c>
      <c r="X89" s="486"/>
      <c r="Y89" s="488">
        <f t="shared" ref="Y89" si="102">Y11+Y50+Z50</f>
        <v>0</v>
      </c>
      <c r="Z89" s="484"/>
      <c r="AA89" s="580">
        <f t="shared" ref="AA89" si="103">AA11+AA50+AB50</f>
        <v>0</v>
      </c>
      <c r="AB89" s="486"/>
      <c r="AC89" s="482">
        <f t="shared" ref="AC89" si="104">AC11+AC50+AD50</f>
        <v>2</v>
      </c>
      <c r="AD89" s="486"/>
      <c r="AE89" s="488">
        <f t="shared" ref="AE89" si="105">AE11+AE50+AF50</f>
        <v>0</v>
      </c>
      <c r="AF89" s="484"/>
      <c r="AG89" s="580">
        <f t="shared" ref="AG89" si="106">AG11+AG50+AH50</f>
        <v>8</v>
      </c>
      <c r="AH89" s="486"/>
      <c r="AI89" s="482">
        <f t="shared" ref="AI89" si="107">AI11+AI50+AJ50</f>
        <v>0</v>
      </c>
      <c r="AJ89" s="486"/>
      <c r="AK89" s="488">
        <f t="shared" ref="AK89" si="108">AK11+AK50+AL50</f>
        <v>0</v>
      </c>
      <c r="AL89" s="484"/>
      <c r="AM89" s="580">
        <f t="shared" ref="AM89" si="109">AM11+AM50+AN50</f>
        <v>0</v>
      </c>
      <c r="AN89" s="486"/>
      <c r="AO89" s="482">
        <f t="shared" ref="AO89:AO107" si="110">AO11+AO50</f>
        <v>0</v>
      </c>
      <c r="AP89" s="486"/>
      <c r="AQ89" s="396">
        <f>E89+K89+Q89+W89+AC89+AI89+AO89</f>
        <v>2</v>
      </c>
      <c r="AR89" s="395">
        <f>F89+L89+R89+X89+AD89+AJ89+AP89</f>
        <v>0</v>
      </c>
      <c r="AS89" s="393">
        <f>G89+M89+S89+Y89+AE89+AK89</f>
        <v>0</v>
      </c>
      <c r="AT89" s="395">
        <f t="shared" si="91"/>
        <v>0</v>
      </c>
      <c r="AU89" s="393">
        <f t="shared" ref="AU89" si="111">I89+O89+U89+AA89+AG89+AM89</f>
        <v>8</v>
      </c>
      <c r="AV89" s="394">
        <f t="shared" si="92"/>
        <v>0</v>
      </c>
      <c r="AW89" s="896"/>
      <c r="AX89" s="898"/>
      <c r="BB89" s="559"/>
      <c r="BC89" s="536"/>
      <c r="BD89" s="547">
        <f>SUM(BC49:BC50)</f>
        <v>7777762.5999999996</v>
      </c>
    </row>
    <row r="90" spans="1:56" ht="17.25" customHeight="1">
      <c r="A90" s="890" t="s">
        <v>188</v>
      </c>
      <c r="B90" s="891"/>
      <c r="C90" s="891"/>
      <c r="D90" s="892"/>
      <c r="E90" s="39">
        <f t="shared" ref="E90" si="112">E12+E51+F51</f>
        <v>0</v>
      </c>
      <c r="F90" s="450"/>
      <c r="G90" s="489">
        <f t="shared" ref="G90" si="113">G12+G51+H51</f>
        <v>0</v>
      </c>
      <c r="H90" s="40"/>
      <c r="I90" s="583">
        <f t="shared" ref="I90" si="114">I12+I51+J51</f>
        <v>0</v>
      </c>
      <c r="J90" s="450"/>
      <c r="K90" s="39">
        <f t="shared" ref="K90:K107" si="115">K12+K51+L51</f>
        <v>1</v>
      </c>
      <c r="L90" s="450"/>
      <c r="M90" s="489">
        <f t="shared" ref="M90" si="116">M12+M51+N51</f>
        <v>0</v>
      </c>
      <c r="N90" s="40"/>
      <c r="O90" s="583">
        <f t="shared" ref="O90" si="117">O12+O51+P51</f>
        <v>0</v>
      </c>
      <c r="P90" s="450"/>
      <c r="Q90" s="39">
        <f t="shared" ref="Q90" si="118">Q12+Q51+R51</f>
        <v>0</v>
      </c>
      <c r="R90" s="450"/>
      <c r="S90" s="489">
        <f t="shared" ref="S90" si="119">S12+S51+T51</f>
        <v>0</v>
      </c>
      <c r="T90" s="40"/>
      <c r="U90" s="583">
        <f t="shared" ref="U90" si="120">U12+U51+V51</f>
        <v>0</v>
      </c>
      <c r="V90" s="450"/>
      <c r="W90" s="39">
        <f t="shared" ref="W90" si="121">W12+W51+X51</f>
        <v>13</v>
      </c>
      <c r="X90" s="450"/>
      <c r="Y90" s="489">
        <f t="shared" ref="Y90" si="122">Y12+Y51+Z51</f>
        <v>7</v>
      </c>
      <c r="Z90" s="40"/>
      <c r="AA90" s="583">
        <f t="shared" ref="AA90" si="123">AA12+AA51+AB51</f>
        <v>1</v>
      </c>
      <c r="AB90" s="450"/>
      <c r="AC90" s="39">
        <f t="shared" ref="AC90" si="124">AC12+AC51+AD51</f>
        <v>0</v>
      </c>
      <c r="AD90" s="450"/>
      <c r="AE90" s="489">
        <f t="shared" ref="AE90" si="125">AE12+AE51+AF51</f>
        <v>0</v>
      </c>
      <c r="AF90" s="40"/>
      <c r="AG90" s="583">
        <f t="shared" ref="AG90" si="126">AG12+AG51+AH51</f>
        <v>0</v>
      </c>
      <c r="AH90" s="450"/>
      <c r="AI90" s="39">
        <f t="shared" ref="AI90" si="127">AI12+AI51+AJ51</f>
        <v>21</v>
      </c>
      <c r="AJ90" s="450"/>
      <c r="AK90" s="489">
        <f t="shared" ref="AK90" si="128">AK12+AK51+AL51</f>
        <v>16</v>
      </c>
      <c r="AL90" s="40"/>
      <c r="AM90" s="583">
        <f t="shared" ref="AM90" si="129">AM12+AM51+AN51</f>
        <v>5</v>
      </c>
      <c r="AN90" s="450"/>
      <c r="AO90" s="39">
        <f t="shared" ref="AO90" si="130">AO12+AO51+AP51</f>
        <v>0</v>
      </c>
      <c r="AP90" s="450"/>
      <c r="AQ90" s="403">
        <f>E90+K90+Q90+W90+AC90+AI90+AO90</f>
        <v>35</v>
      </c>
      <c r="AR90" s="404">
        <f t="shared" ref="AR90:AR107" si="131">F90+L90+R90+X90+AD90+AJ90+AP90</f>
        <v>0</v>
      </c>
      <c r="AS90" s="405">
        <f t="shared" ref="AS90:AS107" si="132">G90+M90+S90+Y90+AE90+AK90</f>
        <v>23</v>
      </c>
      <c r="AT90" s="404">
        <f t="shared" ref="AT90:AT107" si="133">H90+N90+T90+Z90+AF90+AL90</f>
        <v>0</v>
      </c>
      <c r="AU90" s="405">
        <f t="shared" ref="AU90:AU96" si="134">I90+O90+U90+AA90+AG90+AM90</f>
        <v>6</v>
      </c>
      <c r="AV90" s="406">
        <f t="shared" ref="AV90:AV107" si="135">J90+P90+V90+AB90+AH90+AN90</f>
        <v>0</v>
      </c>
      <c r="AW90" s="896">
        <v>0.46</v>
      </c>
      <c r="AX90" s="898"/>
      <c r="BA90" s="535">
        <f t="shared" ref="BA90" si="136">AQ90/BB90</f>
        <v>0.45574967777586284</v>
      </c>
      <c r="BB90" s="559">
        <f t="shared" ref="BB90" si="137">BC90/10^6</f>
        <v>76.796543599999993</v>
      </c>
      <c r="BC90" s="536">
        <f t="shared" ref="BC90" si="138">SUM(BD90:BD91)</f>
        <v>76796543.599999994</v>
      </c>
      <c r="BD90" s="547">
        <f t="shared" ref="BD90" si="139">BC12</f>
        <v>65468970.799999997</v>
      </c>
    </row>
    <row r="91" spans="1:56" ht="17.25" customHeight="1">
      <c r="A91" s="890"/>
      <c r="B91" s="891"/>
      <c r="C91" s="891"/>
      <c r="D91" s="892"/>
      <c r="E91" s="482">
        <f t="shared" ref="E91" si="140">E13+E52+F52</f>
        <v>0</v>
      </c>
      <c r="F91" s="486"/>
      <c r="G91" s="488">
        <f t="shared" ref="G91" si="141">G13+G52+H52</f>
        <v>0</v>
      </c>
      <c r="H91" s="484"/>
      <c r="I91" s="580">
        <f t="shared" ref="I91" si="142">I13+I52+J52</f>
        <v>0</v>
      </c>
      <c r="J91" s="486"/>
      <c r="K91" s="482">
        <f t="shared" si="115"/>
        <v>0</v>
      </c>
      <c r="L91" s="486"/>
      <c r="M91" s="488">
        <f t="shared" ref="M91" si="143">M13+M52+N52</f>
        <v>0</v>
      </c>
      <c r="N91" s="484"/>
      <c r="O91" s="580">
        <f t="shared" ref="O91" si="144">O13+O52+P52</f>
        <v>0</v>
      </c>
      <c r="P91" s="486"/>
      <c r="Q91" s="482">
        <f t="shared" ref="Q91" si="145">Q13+Q52+R52</f>
        <v>0</v>
      </c>
      <c r="R91" s="486"/>
      <c r="S91" s="488">
        <f t="shared" ref="S91" si="146">S13+S52+T52</f>
        <v>0</v>
      </c>
      <c r="T91" s="484"/>
      <c r="U91" s="580">
        <f t="shared" ref="U91" si="147">U13+U52+V52</f>
        <v>0</v>
      </c>
      <c r="V91" s="486"/>
      <c r="W91" s="482">
        <f t="shared" ref="W91" si="148">W13+W52+X52</f>
        <v>0</v>
      </c>
      <c r="X91" s="486"/>
      <c r="Y91" s="488">
        <f t="shared" ref="Y91" si="149">Y13+Y52+Z52</f>
        <v>0</v>
      </c>
      <c r="Z91" s="484"/>
      <c r="AA91" s="580">
        <f t="shared" ref="AA91" si="150">AA13+AA52+AB52</f>
        <v>0</v>
      </c>
      <c r="AB91" s="486"/>
      <c r="AC91" s="482">
        <f t="shared" ref="AC91" si="151">AC13+AC52+AD52</f>
        <v>0</v>
      </c>
      <c r="AD91" s="486"/>
      <c r="AE91" s="488">
        <f t="shared" ref="AE91" si="152">AE13+AE52+AF52</f>
        <v>0</v>
      </c>
      <c r="AF91" s="484"/>
      <c r="AG91" s="580">
        <f t="shared" ref="AG91" si="153">AG13+AG52+AH52</f>
        <v>0</v>
      </c>
      <c r="AH91" s="486"/>
      <c r="AI91" s="482">
        <f t="shared" ref="AI91" si="154">AI13+AI52+AJ52</f>
        <v>2</v>
      </c>
      <c r="AJ91" s="486"/>
      <c r="AK91" s="488">
        <f t="shared" ref="AK91" si="155">AK13+AK52+AL52</f>
        <v>0</v>
      </c>
      <c r="AL91" s="484"/>
      <c r="AM91" s="580">
        <f t="shared" ref="AM91" si="156">AM13+AM52+AN52</f>
        <v>2</v>
      </c>
      <c r="AN91" s="486"/>
      <c r="AO91" s="482">
        <f t="shared" si="110"/>
        <v>0</v>
      </c>
      <c r="AP91" s="486"/>
      <c r="AQ91" s="396">
        <f t="shared" ref="AQ91:AQ107" si="157">E91+K91+Q91+W91+AC91+AI91+AO91</f>
        <v>2</v>
      </c>
      <c r="AR91" s="395">
        <f t="shared" si="131"/>
        <v>0</v>
      </c>
      <c r="AS91" s="393">
        <f t="shared" si="132"/>
        <v>0</v>
      </c>
      <c r="AT91" s="395">
        <f t="shared" si="133"/>
        <v>0</v>
      </c>
      <c r="AU91" s="393">
        <f t="shared" si="134"/>
        <v>2</v>
      </c>
      <c r="AV91" s="394">
        <f t="shared" si="135"/>
        <v>0</v>
      </c>
      <c r="AW91" s="896"/>
      <c r="AX91" s="898"/>
      <c r="BB91" s="559"/>
      <c r="BC91" s="536"/>
      <c r="BD91" s="547">
        <f t="shared" ref="BD91" si="158">SUM(BC51:BC52)</f>
        <v>11327572.799999999</v>
      </c>
    </row>
    <row r="92" spans="1:56" ht="17.25" customHeight="1">
      <c r="A92" s="890" t="s">
        <v>198</v>
      </c>
      <c r="B92" s="891"/>
      <c r="C92" s="891"/>
      <c r="D92" s="892"/>
      <c r="E92" s="39">
        <f t="shared" ref="E92" si="159">E14+E53+F53</f>
        <v>0</v>
      </c>
      <c r="F92" s="450"/>
      <c r="G92" s="489">
        <f t="shared" ref="G92" si="160">G14+G53+H53</f>
        <v>0</v>
      </c>
      <c r="H92" s="40"/>
      <c r="I92" s="583">
        <f t="shared" ref="I92" si="161">I14+I53+J53</f>
        <v>0</v>
      </c>
      <c r="J92" s="450"/>
      <c r="K92" s="39">
        <f t="shared" si="115"/>
        <v>0</v>
      </c>
      <c r="L92" s="450"/>
      <c r="M92" s="489">
        <f t="shared" ref="M92" si="162">M14+M53+N53</f>
        <v>0</v>
      </c>
      <c r="N92" s="40"/>
      <c r="O92" s="583">
        <f t="shared" ref="O92" si="163">O14+O53+P53</f>
        <v>0</v>
      </c>
      <c r="P92" s="450"/>
      <c r="Q92" s="39">
        <f t="shared" ref="Q92" si="164">Q14+Q53+R53</f>
        <v>0</v>
      </c>
      <c r="R92" s="450"/>
      <c r="S92" s="489">
        <f t="shared" ref="S92" si="165">S14+S53+T53</f>
        <v>0</v>
      </c>
      <c r="T92" s="40"/>
      <c r="U92" s="583">
        <f t="shared" ref="U92" si="166">U14+U53+V53</f>
        <v>0</v>
      </c>
      <c r="V92" s="450"/>
      <c r="W92" s="39">
        <f>W14+W53+X53</f>
        <v>9</v>
      </c>
      <c r="X92" s="450"/>
      <c r="Y92" s="489">
        <f t="shared" ref="Y92" si="167">Y14+Y53+Z53</f>
        <v>2</v>
      </c>
      <c r="Z92" s="40"/>
      <c r="AA92" s="583">
        <f t="shared" ref="AA92" si="168">AA14+AA53+AB53</f>
        <v>4</v>
      </c>
      <c r="AB92" s="450"/>
      <c r="AC92" s="39">
        <f t="shared" ref="AC92" si="169">AC14+AC53+AD53</f>
        <v>1</v>
      </c>
      <c r="AD92" s="450"/>
      <c r="AE92" s="489">
        <f t="shared" ref="AE92" si="170">AE14+AE53+AF53</f>
        <v>0</v>
      </c>
      <c r="AF92" s="40"/>
      <c r="AG92" s="583">
        <f t="shared" ref="AG92" si="171">AG14+AG53+AH53</f>
        <v>1</v>
      </c>
      <c r="AH92" s="450"/>
      <c r="AI92" s="39">
        <f t="shared" ref="AI92" si="172">AI14+AI53+AJ53</f>
        <v>8</v>
      </c>
      <c r="AJ92" s="450"/>
      <c r="AK92" s="489">
        <f t="shared" ref="AK92" si="173">AK14+AK53+AL53</f>
        <v>6</v>
      </c>
      <c r="AL92" s="40"/>
      <c r="AM92" s="583">
        <f t="shared" ref="AM92" si="174">AM14+AM53+AN53</f>
        <v>2</v>
      </c>
      <c r="AN92" s="450"/>
      <c r="AO92" s="39">
        <f t="shared" ref="AO92" si="175">AO14+AO53+AP53</f>
        <v>0</v>
      </c>
      <c r="AP92" s="450"/>
      <c r="AQ92" s="403">
        <f t="shared" si="157"/>
        <v>18</v>
      </c>
      <c r="AR92" s="404">
        <f t="shared" si="131"/>
        <v>0</v>
      </c>
      <c r="AS92" s="405">
        <f>G92+M92+S92+Y92+AE92+AK92</f>
        <v>8</v>
      </c>
      <c r="AT92" s="404">
        <f t="shared" si="133"/>
        <v>0</v>
      </c>
      <c r="AU92" s="405">
        <f t="shared" si="134"/>
        <v>7</v>
      </c>
      <c r="AV92" s="406">
        <f t="shared" si="135"/>
        <v>0</v>
      </c>
      <c r="AW92" s="896">
        <v>0.33</v>
      </c>
      <c r="AX92" s="898"/>
      <c r="BA92" s="535">
        <f t="shared" ref="BA92" si="176">AQ92/BB92</f>
        <v>0.33439852018697175</v>
      </c>
      <c r="BB92" s="559">
        <f t="shared" ref="BB92" si="177">BC92/10^6</f>
        <v>53.8279894</v>
      </c>
      <c r="BC92" s="536">
        <f t="shared" ref="BC92" si="178">SUM(BD92:BD93)</f>
        <v>53827989.399999999</v>
      </c>
      <c r="BD92" s="547">
        <f t="shared" ref="BD92" si="179">BC14</f>
        <v>39769803.5</v>
      </c>
    </row>
    <row r="93" spans="1:56" ht="17.25" customHeight="1">
      <c r="A93" s="890"/>
      <c r="B93" s="891"/>
      <c r="C93" s="891"/>
      <c r="D93" s="892"/>
      <c r="E93" s="482">
        <f t="shared" ref="E93" si="180">E15+E54+F54</f>
        <v>0</v>
      </c>
      <c r="F93" s="486"/>
      <c r="G93" s="488">
        <f t="shared" ref="G93" si="181">G15+G54+H54</f>
        <v>0</v>
      </c>
      <c r="H93" s="484"/>
      <c r="I93" s="580">
        <f t="shared" ref="I93" si="182">I15+I54+J54</f>
        <v>0</v>
      </c>
      <c r="J93" s="486"/>
      <c r="K93" s="482">
        <f t="shared" si="115"/>
        <v>0</v>
      </c>
      <c r="L93" s="486"/>
      <c r="M93" s="488">
        <f t="shared" ref="M93" si="183">M15+M54+N54</f>
        <v>0</v>
      </c>
      <c r="N93" s="484"/>
      <c r="O93" s="580">
        <f t="shared" ref="O93" si="184">O15+O54+P54</f>
        <v>0</v>
      </c>
      <c r="P93" s="486"/>
      <c r="Q93" s="482">
        <f t="shared" ref="Q93" si="185">Q15+Q54+R54</f>
        <v>0</v>
      </c>
      <c r="R93" s="486"/>
      <c r="S93" s="488">
        <f t="shared" ref="S93" si="186">S15+S54+T54</f>
        <v>0</v>
      </c>
      <c r="T93" s="484"/>
      <c r="U93" s="580">
        <f t="shared" ref="U93" si="187">U15+U54+V54</f>
        <v>0</v>
      </c>
      <c r="V93" s="486"/>
      <c r="W93" s="482">
        <f t="shared" ref="W93" si="188">W15+W54+X54</f>
        <v>0</v>
      </c>
      <c r="X93" s="486"/>
      <c r="Y93" s="488">
        <f t="shared" ref="Y93" si="189">Y15+Y54+Z54</f>
        <v>0</v>
      </c>
      <c r="Z93" s="484"/>
      <c r="AA93" s="580">
        <f t="shared" ref="AA93" si="190">AA15+AA54+AB54</f>
        <v>0</v>
      </c>
      <c r="AB93" s="486"/>
      <c r="AC93" s="482">
        <f t="shared" ref="AC93" si="191">AC15+AC54+AD54</f>
        <v>0</v>
      </c>
      <c r="AD93" s="486"/>
      <c r="AE93" s="488">
        <f t="shared" ref="AE93" si="192">AE15+AE54+AF54</f>
        <v>0</v>
      </c>
      <c r="AF93" s="484"/>
      <c r="AG93" s="580">
        <f t="shared" ref="AG93" si="193">AG15+AG54+AH54</f>
        <v>0</v>
      </c>
      <c r="AH93" s="486"/>
      <c r="AI93" s="482">
        <f t="shared" ref="AI93" si="194">AI15+AI54+AJ54</f>
        <v>0</v>
      </c>
      <c r="AJ93" s="486"/>
      <c r="AK93" s="488">
        <f t="shared" ref="AK93" si="195">AK15+AK54+AL54</f>
        <v>0</v>
      </c>
      <c r="AL93" s="484"/>
      <c r="AM93" s="580">
        <f t="shared" ref="AM93" si="196">AM15+AM54+AN54</f>
        <v>0</v>
      </c>
      <c r="AN93" s="486"/>
      <c r="AO93" s="482">
        <f t="shared" si="110"/>
        <v>0</v>
      </c>
      <c r="AP93" s="486"/>
      <c r="AQ93" s="396">
        <f t="shared" si="157"/>
        <v>0</v>
      </c>
      <c r="AR93" s="395">
        <f t="shared" si="131"/>
        <v>0</v>
      </c>
      <c r="AS93" s="393">
        <f t="shared" si="132"/>
        <v>0</v>
      </c>
      <c r="AT93" s="395">
        <f t="shared" si="133"/>
        <v>0</v>
      </c>
      <c r="AU93" s="393">
        <f t="shared" si="134"/>
        <v>0</v>
      </c>
      <c r="AV93" s="394">
        <f t="shared" si="135"/>
        <v>0</v>
      </c>
      <c r="AW93" s="896"/>
      <c r="AX93" s="898"/>
      <c r="BB93" s="559"/>
      <c r="BC93" s="536"/>
      <c r="BD93" s="547">
        <f t="shared" ref="BD93" si="197">SUM(BC53:BC54)</f>
        <v>14058185.899999999</v>
      </c>
    </row>
    <row r="94" spans="1:56" ht="17.25" customHeight="1">
      <c r="A94" s="890" t="s">
        <v>189</v>
      </c>
      <c r="B94" s="891"/>
      <c r="C94" s="891"/>
      <c r="D94" s="892"/>
      <c r="E94" s="39">
        <f t="shared" ref="E94" si="198">E16+E55+F55</f>
        <v>0</v>
      </c>
      <c r="F94" s="450"/>
      <c r="G94" s="489">
        <f t="shared" ref="G94" si="199">G16+G55+H55</f>
        <v>0</v>
      </c>
      <c r="H94" s="40"/>
      <c r="I94" s="583">
        <f t="shared" ref="I94" si="200">I16+I55+J55</f>
        <v>0</v>
      </c>
      <c r="J94" s="450"/>
      <c r="K94" s="39">
        <f t="shared" si="115"/>
        <v>0</v>
      </c>
      <c r="L94" s="450"/>
      <c r="M94" s="489">
        <f t="shared" ref="M94" si="201">M16+M55+N55</f>
        <v>0</v>
      </c>
      <c r="N94" s="40"/>
      <c r="O94" s="583">
        <f t="shared" ref="O94" si="202">O16+O55+P55</f>
        <v>0</v>
      </c>
      <c r="P94" s="450"/>
      <c r="Q94" s="39">
        <f t="shared" ref="Q94" si="203">Q16+Q55+R55</f>
        <v>0</v>
      </c>
      <c r="R94" s="450"/>
      <c r="S94" s="489">
        <f t="shared" ref="S94" si="204">S16+S55+T55</f>
        <v>0</v>
      </c>
      <c r="T94" s="40"/>
      <c r="U94" s="583">
        <f t="shared" ref="U94" si="205">U16+U55+V55</f>
        <v>0</v>
      </c>
      <c r="V94" s="450"/>
      <c r="W94" s="39">
        <f t="shared" ref="W94" si="206">W16+W55+X55</f>
        <v>87</v>
      </c>
      <c r="X94" s="450"/>
      <c r="Y94" s="489">
        <f t="shared" ref="Y94" si="207">Y16+Y55+Z55</f>
        <v>37</v>
      </c>
      <c r="Z94" s="40"/>
      <c r="AA94" s="583">
        <f t="shared" ref="AA94" si="208">AA16+AA55+AB55</f>
        <v>22</v>
      </c>
      <c r="AB94" s="450"/>
      <c r="AC94" s="39">
        <f t="shared" ref="AC94" si="209">AC16+AC55+AD55</f>
        <v>1</v>
      </c>
      <c r="AD94" s="450"/>
      <c r="AE94" s="489">
        <f t="shared" ref="AE94" si="210">AE16+AE55+AF55</f>
        <v>0</v>
      </c>
      <c r="AF94" s="40"/>
      <c r="AG94" s="583">
        <f t="shared" ref="AG94" si="211">AG16+AG55+AH55</f>
        <v>0</v>
      </c>
      <c r="AH94" s="450"/>
      <c r="AI94" s="39">
        <f t="shared" ref="AI94" si="212">AI16+AI55+AJ55</f>
        <v>165</v>
      </c>
      <c r="AJ94" s="450"/>
      <c r="AK94" s="489">
        <f t="shared" ref="AK94" si="213">AK16+AK55+AL55</f>
        <v>67</v>
      </c>
      <c r="AL94" s="40"/>
      <c r="AM94" s="583">
        <f t="shared" ref="AM94" si="214">AM16+AM55+AN55</f>
        <v>102</v>
      </c>
      <c r="AN94" s="450"/>
      <c r="AO94" s="39">
        <f t="shared" ref="AO94" si="215">AO16+AO55+AP55</f>
        <v>1</v>
      </c>
      <c r="AP94" s="450"/>
      <c r="AQ94" s="403">
        <f t="shared" si="157"/>
        <v>254</v>
      </c>
      <c r="AR94" s="404">
        <f t="shared" si="131"/>
        <v>0</v>
      </c>
      <c r="AS94" s="405">
        <f t="shared" si="132"/>
        <v>104</v>
      </c>
      <c r="AT94" s="404">
        <f t="shared" si="133"/>
        <v>0</v>
      </c>
      <c r="AU94" s="405">
        <f t="shared" si="134"/>
        <v>124</v>
      </c>
      <c r="AV94" s="406">
        <f t="shared" si="135"/>
        <v>0</v>
      </c>
      <c r="AW94" s="896">
        <v>0.56000000000000005</v>
      </c>
      <c r="AX94" s="898"/>
      <c r="BA94" s="535">
        <f t="shared" ref="BA94" si="216">AQ94/BB94</f>
        <v>0.56240135417973913</v>
      </c>
      <c r="BB94" s="559">
        <f t="shared" ref="BB94" si="217">BC94/10^6</f>
        <v>451.63475890000001</v>
      </c>
      <c r="BC94" s="536">
        <f t="shared" ref="BC94" si="218">SUM(BD94:BD95)</f>
        <v>451634758.90000004</v>
      </c>
      <c r="BD94" s="547">
        <f t="shared" ref="BD94" si="219">BC16</f>
        <v>201917800.40000001</v>
      </c>
    </row>
    <row r="95" spans="1:56" ht="17.25" customHeight="1">
      <c r="A95" s="890"/>
      <c r="B95" s="891"/>
      <c r="C95" s="891"/>
      <c r="D95" s="892"/>
      <c r="E95" s="482">
        <f t="shared" ref="E95" si="220">E17+E56+F56</f>
        <v>0</v>
      </c>
      <c r="F95" s="486"/>
      <c r="G95" s="488">
        <f t="shared" ref="G95" si="221">G17+G56+H56</f>
        <v>0</v>
      </c>
      <c r="H95" s="484"/>
      <c r="I95" s="580">
        <f t="shared" ref="I95" si="222">I17+I56+J56</f>
        <v>0</v>
      </c>
      <c r="J95" s="486"/>
      <c r="K95" s="482">
        <f t="shared" si="115"/>
        <v>0</v>
      </c>
      <c r="L95" s="486"/>
      <c r="M95" s="488">
        <f t="shared" ref="M95" si="223">M17+M56+N56</f>
        <v>0</v>
      </c>
      <c r="N95" s="484"/>
      <c r="O95" s="580">
        <f t="shared" ref="O95" si="224">O17+O56+P56</f>
        <v>0</v>
      </c>
      <c r="P95" s="486"/>
      <c r="Q95" s="482">
        <f t="shared" ref="Q95" si="225">Q17+Q56+R56</f>
        <v>0</v>
      </c>
      <c r="R95" s="486"/>
      <c r="S95" s="488">
        <f t="shared" ref="S95" si="226">S17+S56+T56</f>
        <v>0</v>
      </c>
      <c r="T95" s="484"/>
      <c r="U95" s="580">
        <f t="shared" ref="U95" si="227">U17+U56+V56</f>
        <v>0</v>
      </c>
      <c r="V95" s="486"/>
      <c r="W95" s="482">
        <f t="shared" ref="W95" si="228">W17+W56+X56</f>
        <v>0</v>
      </c>
      <c r="X95" s="486"/>
      <c r="Y95" s="488">
        <f t="shared" ref="Y95" si="229">Y17+Y56+Z56</f>
        <v>0</v>
      </c>
      <c r="Z95" s="484"/>
      <c r="AA95" s="580">
        <f t="shared" ref="AA95" si="230">AA17+AA56+AB56</f>
        <v>0</v>
      </c>
      <c r="AB95" s="486"/>
      <c r="AC95" s="482">
        <f t="shared" ref="AC95" si="231">AC17+AC56+AD56</f>
        <v>0</v>
      </c>
      <c r="AD95" s="486"/>
      <c r="AE95" s="488">
        <f t="shared" ref="AE95" si="232">AE17+AE56+AF56</f>
        <v>0</v>
      </c>
      <c r="AF95" s="484"/>
      <c r="AG95" s="580">
        <f t="shared" ref="AG95" si="233">AG17+AG56+AH56</f>
        <v>0</v>
      </c>
      <c r="AH95" s="486"/>
      <c r="AI95" s="482">
        <f t="shared" ref="AI95" si="234">AI17+AI56+AJ56</f>
        <v>1</v>
      </c>
      <c r="AJ95" s="486"/>
      <c r="AK95" s="488">
        <f t="shared" ref="AK95" si="235">AK17+AK56+AL56</f>
        <v>0</v>
      </c>
      <c r="AL95" s="484"/>
      <c r="AM95" s="580">
        <f t="shared" ref="AM95" si="236">AM17+AM56+AN56</f>
        <v>4</v>
      </c>
      <c r="AN95" s="486"/>
      <c r="AO95" s="482">
        <f t="shared" si="110"/>
        <v>0</v>
      </c>
      <c r="AP95" s="486"/>
      <c r="AQ95" s="396">
        <f t="shared" si="157"/>
        <v>1</v>
      </c>
      <c r="AR95" s="395">
        <f t="shared" si="131"/>
        <v>0</v>
      </c>
      <c r="AS95" s="393">
        <f t="shared" si="132"/>
        <v>0</v>
      </c>
      <c r="AT95" s="395">
        <f t="shared" si="133"/>
        <v>0</v>
      </c>
      <c r="AU95" s="393">
        <f t="shared" si="134"/>
        <v>4</v>
      </c>
      <c r="AV95" s="394">
        <f t="shared" si="135"/>
        <v>0</v>
      </c>
      <c r="AW95" s="896"/>
      <c r="AX95" s="898"/>
      <c r="BB95" s="559"/>
      <c r="BC95" s="536"/>
      <c r="BD95" s="547">
        <f t="shared" ref="BD95" si="237">SUM(BC55:BC56)</f>
        <v>249716958.50000003</v>
      </c>
    </row>
    <row r="96" spans="1:56" ht="17.25" customHeight="1">
      <c r="A96" s="890" t="s">
        <v>190</v>
      </c>
      <c r="B96" s="891"/>
      <c r="C96" s="891"/>
      <c r="D96" s="892"/>
      <c r="E96" s="39">
        <f t="shared" ref="E96" si="238">E18+E57+F57</f>
        <v>0</v>
      </c>
      <c r="F96" s="450"/>
      <c r="G96" s="489">
        <f t="shared" ref="G96" si="239">G18+G57+H57</f>
        <v>0</v>
      </c>
      <c r="H96" s="40"/>
      <c r="I96" s="583">
        <f t="shared" ref="I96" si="240">I18+I57+J57</f>
        <v>0</v>
      </c>
      <c r="J96" s="450"/>
      <c r="K96" s="39">
        <f t="shared" si="115"/>
        <v>1</v>
      </c>
      <c r="L96" s="450"/>
      <c r="M96" s="489">
        <f t="shared" ref="M96" si="241">M18+M57+N57</f>
        <v>1</v>
      </c>
      <c r="N96" s="40"/>
      <c r="O96" s="583">
        <f t="shared" ref="O96" si="242">O18+O57+P57</f>
        <v>0</v>
      </c>
      <c r="P96" s="450"/>
      <c r="Q96" s="39">
        <f t="shared" ref="Q96" si="243">Q18+Q57+R57</f>
        <v>0</v>
      </c>
      <c r="R96" s="450"/>
      <c r="S96" s="489">
        <f t="shared" ref="S96" si="244">S18+S57+T57</f>
        <v>0</v>
      </c>
      <c r="T96" s="40"/>
      <c r="U96" s="583">
        <f t="shared" ref="U96" si="245">U18+U57+V57</f>
        <v>0</v>
      </c>
      <c r="V96" s="450"/>
      <c r="W96" s="39">
        <f t="shared" ref="W96" si="246">W18+W57+X57</f>
        <v>40</v>
      </c>
      <c r="X96" s="450"/>
      <c r="Y96" s="489">
        <f t="shared" ref="Y96" si="247">Y18+Y57+Z57</f>
        <v>20</v>
      </c>
      <c r="Z96" s="40"/>
      <c r="AA96" s="583">
        <f t="shared" ref="AA96" si="248">AA18+AA57+AB57</f>
        <v>10</v>
      </c>
      <c r="AB96" s="450"/>
      <c r="AC96" s="39">
        <f t="shared" ref="AC96" si="249">AC18+AC57+AD57</f>
        <v>6</v>
      </c>
      <c r="AD96" s="450"/>
      <c r="AE96" s="489">
        <f t="shared" ref="AE96" si="250">AE18+AE57+AF57</f>
        <v>0</v>
      </c>
      <c r="AF96" s="40"/>
      <c r="AG96" s="583">
        <f t="shared" ref="AG96" si="251">AG18+AG57+AH57</f>
        <v>0</v>
      </c>
      <c r="AH96" s="450"/>
      <c r="AI96" s="39">
        <f t="shared" ref="AI96" si="252">AI18+AI57+AJ57</f>
        <v>47</v>
      </c>
      <c r="AJ96" s="450"/>
      <c r="AK96" s="489">
        <f t="shared" ref="AK96" si="253">AK18+AK57+AL57</f>
        <v>27</v>
      </c>
      <c r="AL96" s="40"/>
      <c r="AM96" s="583">
        <f t="shared" ref="AM96" si="254">AM18+AM57+AN57</f>
        <v>22</v>
      </c>
      <c r="AN96" s="450"/>
      <c r="AO96" s="39">
        <f t="shared" ref="AO96" si="255">AO18+AO57+AP57</f>
        <v>2</v>
      </c>
      <c r="AP96" s="450"/>
      <c r="AQ96" s="403">
        <f t="shared" si="157"/>
        <v>96</v>
      </c>
      <c r="AR96" s="404">
        <f t="shared" si="131"/>
        <v>0</v>
      </c>
      <c r="AS96" s="405">
        <f t="shared" si="132"/>
        <v>48</v>
      </c>
      <c r="AT96" s="404">
        <f t="shared" si="133"/>
        <v>0</v>
      </c>
      <c r="AU96" s="405">
        <f t="shared" si="134"/>
        <v>32</v>
      </c>
      <c r="AV96" s="406">
        <f t="shared" si="135"/>
        <v>0</v>
      </c>
      <c r="AW96" s="896">
        <v>0.47</v>
      </c>
      <c r="AX96" s="898"/>
      <c r="BA96" s="535">
        <f t="shared" ref="BA96" si="256">AQ96/BB96</f>
        <v>0.46634166817085326</v>
      </c>
      <c r="BB96" s="559">
        <f t="shared" ref="BB96" si="257">BC96/10^6</f>
        <v>205.85765020000002</v>
      </c>
      <c r="BC96" s="536">
        <f t="shared" ref="BC96" si="258">SUM(BD96:BD97)</f>
        <v>205857650.20000002</v>
      </c>
      <c r="BD96" s="547">
        <f t="shared" ref="BD96" si="259">BC18</f>
        <v>96962811.900000006</v>
      </c>
    </row>
    <row r="97" spans="1:56" ht="17.25" customHeight="1">
      <c r="A97" s="890"/>
      <c r="B97" s="891"/>
      <c r="C97" s="891"/>
      <c r="D97" s="892"/>
      <c r="E97" s="482">
        <f t="shared" ref="E97" si="260">E19+E58+F58</f>
        <v>0</v>
      </c>
      <c r="F97" s="486"/>
      <c r="G97" s="488">
        <f t="shared" ref="G97" si="261">G19+G58+H58</f>
        <v>0</v>
      </c>
      <c r="H97" s="484"/>
      <c r="I97" s="580">
        <f t="shared" ref="I97" si="262">I19+I58+J58</f>
        <v>0</v>
      </c>
      <c r="J97" s="486"/>
      <c r="K97" s="482">
        <f t="shared" si="115"/>
        <v>0</v>
      </c>
      <c r="L97" s="486"/>
      <c r="M97" s="488">
        <f t="shared" ref="M97" si="263">M19+M58+N58</f>
        <v>0</v>
      </c>
      <c r="N97" s="484"/>
      <c r="O97" s="580">
        <f t="shared" ref="O97" si="264">O19+O58+P58</f>
        <v>0</v>
      </c>
      <c r="P97" s="486"/>
      <c r="Q97" s="482">
        <f t="shared" ref="Q97" si="265">Q19+Q58+R58</f>
        <v>0</v>
      </c>
      <c r="R97" s="486"/>
      <c r="S97" s="488">
        <f t="shared" ref="S97" si="266">S19+S58+T58</f>
        <v>0</v>
      </c>
      <c r="T97" s="484"/>
      <c r="U97" s="580">
        <f t="shared" ref="U97" si="267">U19+U58+V58</f>
        <v>0</v>
      </c>
      <c r="V97" s="486"/>
      <c r="W97" s="482">
        <f t="shared" ref="W97" si="268">W19+W58+X58</f>
        <v>0</v>
      </c>
      <c r="X97" s="486"/>
      <c r="Y97" s="488">
        <f t="shared" ref="Y97" si="269">Y19+Y58+Z58</f>
        <v>0</v>
      </c>
      <c r="Z97" s="484"/>
      <c r="AA97" s="580">
        <f t="shared" ref="AA97" si="270">AA19+AA58+AB58</f>
        <v>0</v>
      </c>
      <c r="AB97" s="486"/>
      <c r="AC97" s="482">
        <f t="shared" ref="AC97" si="271">AC19+AC58+AD58</f>
        <v>0</v>
      </c>
      <c r="AD97" s="486"/>
      <c r="AE97" s="488">
        <f t="shared" ref="AE97" si="272">AE19+AE58+AF58</f>
        <v>0</v>
      </c>
      <c r="AF97" s="484"/>
      <c r="AG97" s="580">
        <f t="shared" ref="AG97" si="273">AG19+AG58+AH58</f>
        <v>0</v>
      </c>
      <c r="AH97" s="486"/>
      <c r="AI97" s="482">
        <f t="shared" ref="AI97" si="274">AI19+AI58+AJ58</f>
        <v>1</v>
      </c>
      <c r="AJ97" s="486"/>
      <c r="AK97" s="488">
        <f t="shared" ref="AK97" si="275">AK19+AK58+AL58</f>
        <v>0</v>
      </c>
      <c r="AL97" s="484"/>
      <c r="AM97" s="580">
        <f t="shared" ref="AM97" si="276">AM19+AM58+AN58</f>
        <v>1</v>
      </c>
      <c r="AN97" s="486"/>
      <c r="AO97" s="482">
        <f t="shared" si="110"/>
        <v>0</v>
      </c>
      <c r="AP97" s="486"/>
      <c r="AQ97" s="396">
        <f t="shared" si="157"/>
        <v>1</v>
      </c>
      <c r="AR97" s="395">
        <f t="shared" si="131"/>
        <v>0</v>
      </c>
      <c r="AS97" s="393">
        <f t="shared" si="132"/>
        <v>0</v>
      </c>
      <c r="AT97" s="395">
        <f t="shared" si="133"/>
        <v>0</v>
      </c>
      <c r="AU97" s="393">
        <f t="shared" ref="AU97:AU107" si="277">I97+O97+U97+AA97+AG97+AM97</f>
        <v>1</v>
      </c>
      <c r="AV97" s="394">
        <f t="shared" si="135"/>
        <v>0</v>
      </c>
      <c r="AW97" s="896"/>
      <c r="AX97" s="898"/>
      <c r="BB97" s="559"/>
      <c r="BC97" s="536"/>
      <c r="BD97" s="547">
        <f t="shared" ref="BD97" si="278">SUM(BC57:BC58)</f>
        <v>108894838.30000001</v>
      </c>
    </row>
    <row r="98" spans="1:56" ht="17.25" customHeight="1">
      <c r="A98" s="890" t="s">
        <v>191</v>
      </c>
      <c r="B98" s="891"/>
      <c r="C98" s="891"/>
      <c r="D98" s="892"/>
      <c r="E98" s="39">
        <f t="shared" ref="E98" si="279">E20+E59+F59</f>
        <v>0</v>
      </c>
      <c r="F98" s="450"/>
      <c r="G98" s="489">
        <f t="shared" ref="G98" si="280">G20+G59+H59</f>
        <v>0</v>
      </c>
      <c r="H98" s="40"/>
      <c r="I98" s="583">
        <f t="shared" ref="I98" si="281">I20+I59+J59</f>
        <v>0</v>
      </c>
      <c r="J98" s="450"/>
      <c r="K98" s="39">
        <f t="shared" si="115"/>
        <v>0</v>
      </c>
      <c r="L98" s="450"/>
      <c r="M98" s="489">
        <f t="shared" ref="M98" si="282">M20+M59+N59</f>
        <v>0</v>
      </c>
      <c r="N98" s="40"/>
      <c r="O98" s="583">
        <f t="shared" ref="O98" si="283">O20+O59+P59</f>
        <v>0</v>
      </c>
      <c r="P98" s="450"/>
      <c r="Q98" s="39">
        <f t="shared" ref="Q98" si="284">Q20+Q59+R59</f>
        <v>0</v>
      </c>
      <c r="R98" s="450"/>
      <c r="S98" s="489">
        <f t="shared" ref="S98" si="285">S20+S59+T59</f>
        <v>0</v>
      </c>
      <c r="T98" s="40"/>
      <c r="U98" s="583">
        <f t="shared" ref="U98" si="286">U20+U59+V59</f>
        <v>0</v>
      </c>
      <c r="V98" s="450"/>
      <c r="W98" s="39">
        <f t="shared" ref="W98" si="287">W20+W59+X59</f>
        <v>36</v>
      </c>
      <c r="X98" s="450"/>
      <c r="Y98" s="489">
        <f t="shared" ref="Y98" si="288">Y20+Y59+Z59</f>
        <v>18</v>
      </c>
      <c r="Z98" s="40"/>
      <c r="AA98" s="583">
        <f t="shared" ref="AA98" si="289">AA20+AA59+AB59</f>
        <v>5</v>
      </c>
      <c r="AB98" s="450"/>
      <c r="AC98" s="39">
        <f t="shared" ref="AC98" si="290">AC20+AC59+AD59</f>
        <v>8</v>
      </c>
      <c r="AD98" s="450"/>
      <c r="AE98" s="489">
        <f t="shared" ref="AE98" si="291">AE20+AE59+AF59</f>
        <v>0</v>
      </c>
      <c r="AF98" s="40"/>
      <c r="AG98" s="583">
        <f t="shared" ref="AG98" si="292">AG20+AG59+AH59</f>
        <v>4</v>
      </c>
      <c r="AH98" s="450"/>
      <c r="AI98" s="39">
        <f t="shared" ref="AI98" si="293">AI20+AI59+AJ59</f>
        <v>88</v>
      </c>
      <c r="AJ98" s="450"/>
      <c r="AK98" s="489">
        <f t="shared" ref="AK98" si="294">AK20+AK59+AL59</f>
        <v>42</v>
      </c>
      <c r="AL98" s="40"/>
      <c r="AM98" s="583">
        <f t="shared" ref="AM98" si="295">AM20+AM59+AN59</f>
        <v>46</v>
      </c>
      <c r="AN98" s="450"/>
      <c r="AO98" s="39">
        <f t="shared" ref="AO98" si="296">AO20+AO59+AP59</f>
        <v>1</v>
      </c>
      <c r="AP98" s="450"/>
      <c r="AQ98" s="403">
        <f t="shared" si="157"/>
        <v>133</v>
      </c>
      <c r="AR98" s="404">
        <f t="shared" si="131"/>
        <v>0</v>
      </c>
      <c r="AS98" s="405">
        <f t="shared" si="132"/>
        <v>60</v>
      </c>
      <c r="AT98" s="404">
        <f t="shared" si="133"/>
        <v>0</v>
      </c>
      <c r="AU98" s="405">
        <f>I98+O98+U98+AA98+AG98+AM98</f>
        <v>55</v>
      </c>
      <c r="AV98" s="406">
        <f t="shared" si="135"/>
        <v>0</v>
      </c>
      <c r="AW98" s="896">
        <v>0.51</v>
      </c>
      <c r="AX98" s="898"/>
      <c r="BA98" s="535">
        <f t="shared" ref="BA98" si="297">AQ98/BB98</f>
        <v>0.51199244543675038</v>
      </c>
      <c r="BB98" s="559">
        <f t="shared" ref="BB98" si="298">BC98/10^6</f>
        <v>259.76945790000008</v>
      </c>
      <c r="BC98" s="536">
        <f t="shared" ref="BC98" si="299">SUM(BD98:BD99)</f>
        <v>259769457.9000001</v>
      </c>
      <c r="BD98" s="547">
        <f t="shared" ref="BD98" si="300">BC20</f>
        <v>114889712.30000001</v>
      </c>
    </row>
    <row r="99" spans="1:56" ht="17.25" customHeight="1">
      <c r="A99" s="890"/>
      <c r="B99" s="891"/>
      <c r="C99" s="891"/>
      <c r="D99" s="892"/>
      <c r="E99" s="482">
        <f t="shared" ref="E99" si="301">E21+E60+F60</f>
        <v>0</v>
      </c>
      <c r="F99" s="486"/>
      <c r="G99" s="488">
        <f t="shared" ref="G99" si="302">G21+G60+H60</f>
        <v>0</v>
      </c>
      <c r="H99" s="484"/>
      <c r="I99" s="580">
        <f t="shared" ref="I99" si="303">I21+I60+J60</f>
        <v>0</v>
      </c>
      <c r="J99" s="486"/>
      <c r="K99" s="482">
        <f t="shared" si="115"/>
        <v>0</v>
      </c>
      <c r="L99" s="486"/>
      <c r="M99" s="488">
        <f t="shared" ref="M99" si="304">M21+M60+N60</f>
        <v>0</v>
      </c>
      <c r="N99" s="484"/>
      <c r="O99" s="580">
        <f t="shared" ref="O99" si="305">O21+O60+P60</f>
        <v>0</v>
      </c>
      <c r="P99" s="486"/>
      <c r="Q99" s="482">
        <f t="shared" ref="Q99" si="306">Q21+Q60+R60</f>
        <v>0</v>
      </c>
      <c r="R99" s="486"/>
      <c r="S99" s="488">
        <f t="shared" ref="S99" si="307">S21+S60+T60</f>
        <v>0</v>
      </c>
      <c r="T99" s="484"/>
      <c r="U99" s="580">
        <f t="shared" ref="U99" si="308">U21+U60+V60</f>
        <v>0</v>
      </c>
      <c r="V99" s="486"/>
      <c r="W99" s="482">
        <f t="shared" ref="W99" si="309">W21+W60+X60</f>
        <v>0</v>
      </c>
      <c r="X99" s="486"/>
      <c r="Y99" s="488">
        <f t="shared" ref="Y99" si="310">Y21+Y60+Z60</f>
        <v>0</v>
      </c>
      <c r="Z99" s="484"/>
      <c r="AA99" s="580">
        <f t="shared" ref="AA99" si="311">AA21+AA60+AB60</f>
        <v>0</v>
      </c>
      <c r="AB99" s="486"/>
      <c r="AC99" s="482">
        <f t="shared" ref="AC99" si="312">AC21+AC60+AD60</f>
        <v>1</v>
      </c>
      <c r="AD99" s="486"/>
      <c r="AE99" s="488">
        <f t="shared" ref="AE99" si="313">AE21+AE60+AF60</f>
        <v>0</v>
      </c>
      <c r="AF99" s="484"/>
      <c r="AG99" s="580">
        <f t="shared" ref="AG99" si="314">AG21+AG60+AH60</f>
        <v>1</v>
      </c>
      <c r="AH99" s="486"/>
      <c r="AI99" s="482">
        <f t="shared" ref="AI99" si="315">AI21+AI60+AJ60</f>
        <v>0</v>
      </c>
      <c r="AJ99" s="486"/>
      <c r="AK99" s="488">
        <f t="shared" ref="AK99" si="316">AK21+AK60+AL60</f>
        <v>0</v>
      </c>
      <c r="AL99" s="484"/>
      <c r="AM99" s="580">
        <f t="shared" ref="AM99" si="317">AM21+AM60+AN60</f>
        <v>0</v>
      </c>
      <c r="AN99" s="486"/>
      <c r="AO99" s="482">
        <f t="shared" si="110"/>
        <v>0</v>
      </c>
      <c r="AP99" s="486"/>
      <c r="AQ99" s="396">
        <f t="shared" si="157"/>
        <v>1</v>
      </c>
      <c r="AR99" s="395">
        <f t="shared" si="131"/>
        <v>0</v>
      </c>
      <c r="AS99" s="393">
        <f t="shared" si="132"/>
        <v>0</v>
      </c>
      <c r="AT99" s="395">
        <f t="shared" si="133"/>
        <v>0</v>
      </c>
      <c r="AU99" s="393">
        <f t="shared" si="277"/>
        <v>1</v>
      </c>
      <c r="AV99" s="394">
        <f t="shared" si="135"/>
        <v>0</v>
      </c>
      <c r="AW99" s="896"/>
      <c r="AX99" s="898"/>
      <c r="BB99" s="559"/>
      <c r="BC99" s="536"/>
      <c r="BD99" s="547">
        <f t="shared" ref="BD99" si="318">SUM(BC59:BC60)</f>
        <v>144879745.60000008</v>
      </c>
    </row>
    <row r="100" spans="1:56" ht="17.25" customHeight="1">
      <c r="A100" s="890" t="s">
        <v>192</v>
      </c>
      <c r="B100" s="891"/>
      <c r="C100" s="891"/>
      <c r="D100" s="892"/>
      <c r="E100" s="39">
        <f t="shared" ref="E100" si="319">E22+E61+F61</f>
        <v>1</v>
      </c>
      <c r="F100" s="450"/>
      <c r="G100" s="489">
        <f t="shared" ref="G100" si="320">G22+G61+H61</f>
        <v>0</v>
      </c>
      <c r="H100" s="40"/>
      <c r="I100" s="583">
        <f t="shared" ref="I100" si="321">I22+I61+J61</f>
        <v>1</v>
      </c>
      <c r="J100" s="450"/>
      <c r="K100" s="39">
        <f t="shared" si="115"/>
        <v>1</v>
      </c>
      <c r="L100" s="450"/>
      <c r="M100" s="489">
        <f t="shared" ref="M100" si="322">M22+M61+N61</f>
        <v>0</v>
      </c>
      <c r="N100" s="40"/>
      <c r="O100" s="583">
        <f t="shared" ref="O100" si="323">O22+O61+P61</f>
        <v>2</v>
      </c>
      <c r="P100" s="450"/>
      <c r="Q100" s="39">
        <f t="shared" ref="Q100" si="324">Q22+Q61+R61</f>
        <v>0</v>
      </c>
      <c r="R100" s="450"/>
      <c r="S100" s="489">
        <f t="shared" ref="S100" si="325">S22+S61+T61</f>
        <v>0</v>
      </c>
      <c r="T100" s="40"/>
      <c r="U100" s="583">
        <f t="shared" ref="U100" si="326">U22+U61+V61</f>
        <v>0</v>
      </c>
      <c r="V100" s="450"/>
      <c r="W100" s="39">
        <f t="shared" ref="W100" si="327">W22+W61+X61</f>
        <v>13</v>
      </c>
      <c r="X100" s="450"/>
      <c r="Y100" s="489">
        <f t="shared" ref="Y100" si="328">Y22+Y61+Z61</f>
        <v>6</v>
      </c>
      <c r="Z100" s="40"/>
      <c r="AA100" s="583">
        <f t="shared" ref="AA100" si="329">AA22+AA61+AB61</f>
        <v>4</v>
      </c>
      <c r="AB100" s="450"/>
      <c r="AC100" s="39">
        <f t="shared" ref="AC100" si="330">AC22+AC61+AD61</f>
        <v>1</v>
      </c>
      <c r="AD100" s="450"/>
      <c r="AE100" s="489">
        <f t="shared" ref="AE100" si="331">AE22+AE61+AF61</f>
        <v>0</v>
      </c>
      <c r="AF100" s="40"/>
      <c r="AG100" s="583">
        <f t="shared" ref="AG100" si="332">AG22+AG61+AH61</f>
        <v>0</v>
      </c>
      <c r="AH100" s="450"/>
      <c r="AI100" s="39">
        <f t="shared" ref="AI100" si="333">AI22+AI61+AJ61</f>
        <v>22</v>
      </c>
      <c r="AJ100" s="450"/>
      <c r="AK100" s="489">
        <f t="shared" ref="AK100" si="334">AK22+AK61+AL61</f>
        <v>13</v>
      </c>
      <c r="AL100" s="40"/>
      <c r="AM100" s="583">
        <f t="shared" ref="AM100" si="335">AM22+AM61+AN61</f>
        <v>9</v>
      </c>
      <c r="AN100" s="450"/>
      <c r="AO100" s="39">
        <f t="shared" ref="AO100" si="336">AO22+AO61+AP61</f>
        <v>0</v>
      </c>
      <c r="AP100" s="450"/>
      <c r="AQ100" s="403">
        <f t="shared" si="157"/>
        <v>38</v>
      </c>
      <c r="AR100" s="404">
        <f t="shared" si="131"/>
        <v>0</v>
      </c>
      <c r="AS100" s="405">
        <f t="shared" si="132"/>
        <v>19</v>
      </c>
      <c r="AT100" s="404">
        <f t="shared" si="133"/>
        <v>0</v>
      </c>
      <c r="AU100" s="405">
        <f t="shared" si="277"/>
        <v>16</v>
      </c>
      <c r="AV100" s="406">
        <f t="shared" si="135"/>
        <v>0</v>
      </c>
      <c r="AW100" s="896">
        <v>0.46</v>
      </c>
      <c r="AX100" s="898"/>
      <c r="BA100" s="535">
        <f t="shared" ref="BA100" si="337">AQ100/BB100</f>
        <v>0.4556598409977623</v>
      </c>
      <c r="BB100" s="559">
        <f t="shared" ref="BB100" si="338">BC100/10^6</f>
        <v>83.3955433</v>
      </c>
      <c r="BC100" s="536">
        <f t="shared" ref="BC100" si="339">SUM(BD100:BD101)</f>
        <v>83395543.299999997</v>
      </c>
      <c r="BD100" s="547">
        <f t="shared" ref="BD100" si="340">BC22</f>
        <v>74606210.799999997</v>
      </c>
    </row>
    <row r="101" spans="1:56" ht="17.25" customHeight="1">
      <c r="A101" s="890"/>
      <c r="B101" s="891"/>
      <c r="C101" s="891"/>
      <c r="D101" s="892"/>
      <c r="E101" s="482">
        <f t="shared" ref="E101" si="341">E23+E62+F62</f>
        <v>0</v>
      </c>
      <c r="F101" s="486"/>
      <c r="G101" s="488">
        <f t="shared" ref="G101" si="342">G23+G62+H62</f>
        <v>0</v>
      </c>
      <c r="H101" s="484"/>
      <c r="I101" s="580">
        <f t="shared" ref="I101" si="343">I23+I62+J62</f>
        <v>0</v>
      </c>
      <c r="J101" s="486"/>
      <c r="K101" s="482">
        <f t="shared" si="115"/>
        <v>0</v>
      </c>
      <c r="L101" s="486"/>
      <c r="M101" s="488">
        <f t="shared" ref="M101" si="344">M23+M62+N62</f>
        <v>0</v>
      </c>
      <c r="N101" s="484"/>
      <c r="O101" s="580">
        <f t="shared" ref="O101" si="345">O23+O62+P62</f>
        <v>0</v>
      </c>
      <c r="P101" s="486"/>
      <c r="Q101" s="482">
        <f t="shared" ref="Q101" si="346">Q23+Q62+R62</f>
        <v>0</v>
      </c>
      <c r="R101" s="486"/>
      <c r="S101" s="488">
        <f t="shared" ref="S101" si="347">S23+S62+T62</f>
        <v>0</v>
      </c>
      <c r="T101" s="484"/>
      <c r="U101" s="580">
        <f t="shared" ref="U101" si="348">U23+U62+V62</f>
        <v>0</v>
      </c>
      <c r="V101" s="486"/>
      <c r="W101" s="482">
        <f t="shared" ref="W101" si="349">W23+W62+X62</f>
        <v>1</v>
      </c>
      <c r="X101" s="486"/>
      <c r="Y101" s="488">
        <f t="shared" ref="Y101" si="350">Y23+Y62+Z62</f>
        <v>0</v>
      </c>
      <c r="Z101" s="484"/>
      <c r="AA101" s="580">
        <f t="shared" ref="AA101" si="351">AA23+AA62+AB62</f>
        <v>1</v>
      </c>
      <c r="AB101" s="486"/>
      <c r="AC101" s="482">
        <f t="shared" ref="AC101" si="352">AC23+AC62+AD62</f>
        <v>0</v>
      </c>
      <c r="AD101" s="486"/>
      <c r="AE101" s="488">
        <f t="shared" ref="AE101" si="353">AE23+AE62+AF62</f>
        <v>0</v>
      </c>
      <c r="AF101" s="484"/>
      <c r="AG101" s="580">
        <f t="shared" ref="AG101" si="354">AG23+AG62+AH62</f>
        <v>0</v>
      </c>
      <c r="AH101" s="486"/>
      <c r="AI101" s="482">
        <f t="shared" ref="AI101" si="355">AI23+AI62+AJ62</f>
        <v>0</v>
      </c>
      <c r="AJ101" s="486"/>
      <c r="AK101" s="488">
        <f t="shared" ref="AK101" si="356">AK23+AK62+AL62</f>
        <v>0</v>
      </c>
      <c r="AL101" s="484"/>
      <c r="AM101" s="580">
        <f t="shared" ref="AM101" si="357">AM23+AM62+AN62</f>
        <v>0</v>
      </c>
      <c r="AN101" s="486"/>
      <c r="AO101" s="482">
        <f t="shared" si="110"/>
        <v>0</v>
      </c>
      <c r="AP101" s="486"/>
      <c r="AQ101" s="396">
        <f t="shared" si="157"/>
        <v>1</v>
      </c>
      <c r="AR101" s="395">
        <f t="shared" si="131"/>
        <v>0</v>
      </c>
      <c r="AS101" s="393">
        <f t="shared" si="132"/>
        <v>0</v>
      </c>
      <c r="AT101" s="395">
        <f t="shared" si="133"/>
        <v>0</v>
      </c>
      <c r="AU101" s="393">
        <f t="shared" si="277"/>
        <v>1</v>
      </c>
      <c r="AV101" s="394">
        <f t="shared" si="135"/>
        <v>0</v>
      </c>
      <c r="AW101" s="896"/>
      <c r="AX101" s="898"/>
      <c r="BB101" s="559"/>
      <c r="BC101" s="536"/>
      <c r="BD101" s="547">
        <f t="shared" ref="BD101" si="358">SUM(BC61:BC62)</f>
        <v>8789332.5</v>
      </c>
    </row>
    <row r="102" spans="1:56" ht="17.25" customHeight="1">
      <c r="A102" s="890" t="s">
        <v>193</v>
      </c>
      <c r="B102" s="891"/>
      <c r="C102" s="891"/>
      <c r="D102" s="892"/>
      <c r="E102" s="39">
        <f t="shared" ref="E102" si="359">E24+E63+F63</f>
        <v>1</v>
      </c>
      <c r="F102" s="450"/>
      <c r="G102" s="489">
        <f t="shared" ref="G102" si="360">G24+G63+H63</f>
        <v>0</v>
      </c>
      <c r="H102" s="40"/>
      <c r="I102" s="583">
        <f t="shared" ref="I102" si="361">I24+I63+J63</f>
        <v>0</v>
      </c>
      <c r="J102" s="450"/>
      <c r="K102" s="39">
        <f t="shared" si="115"/>
        <v>1</v>
      </c>
      <c r="L102" s="450"/>
      <c r="M102" s="489">
        <f t="shared" ref="M102" si="362">M24+M63+N63</f>
        <v>0</v>
      </c>
      <c r="N102" s="40"/>
      <c r="O102" s="583">
        <f t="shared" ref="O102" si="363">O24+O63+P63</f>
        <v>0</v>
      </c>
      <c r="P102" s="450"/>
      <c r="Q102" s="39">
        <f t="shared" ref="Q102" si="364">Q24+Q63+R63</f>
        <v>0</v>
      </c>
      <c r="R102" s="450"/>
      <c r="S102" s="489">
        <f t="shared" ref="S102" si="365">S24+S63+T63</f>
        <v>0</v>
      </c>
      <c r="T102" s="40"/>
      <c r="U102" s="583">
        <f t="shared" ref="U102" si="366">U24+U63+V63</f>
        <v>0</v>
      </c>
      <c r="V102" s="450"/>
      <c r="W102" s="39">
        <f t="shared" ref="W102" si="367">W24+W63+X63</f>
        <v>20</v>
      </c>
      <c r="X102" s="450"/>
      <c r="Y102" s="489">
        <f t="shared" ref="Y102" si="368">Y24+Y63+Z63</f>
        <v>7</v>
      </c>
      <c r="Z102" s="40"/>
      <c r="AA102" s="583">
        <f t="shared" ref="AA102" si="369">AA24+AA63+AB63</f>
        <v>3</v>
      </c>
      <c r="AB102" s="450"/>
      <c r="AC102" s="39">
        <f t="shared" ref="AC102" si="370">AC24+AC63+AD63</f>
        <v>0</v>
      </c>
      <c r="AD102" s="450"/>
      <c r="AE102" s="489">
        <f t="shared" ref="AE102" si="371">AE24+AE63+AF63</f>
        <v>0</v>
      </c>
      <c r="AF102" s="40"/>
      <c r="AG102" s="583">
        <f t="shared" ref="AG102" si="372">AG24+AG63+AH63</f>
        <v>0</v>
      </c>
      <c r="AH102" s="450"/>
      <c r="AI102" s="39">
        <f t="shared" ref="AI102" si="373">AI24+AI63+AJ63</f>
        <v>9</v>
      </c>
      <c r="AJ102" s="450"/>
      <c r="AK102" s="489">
        <f t="shared" ref="AK102" si="374">AK24+AK63+AL63</f>
        <v>7</v>
      </c>
      <c r="AL102" s="40"/>
      <c r="AM102" s="583">
        <f t="shared" ref="AM102" si="375">AM24+AM63+AN63</f>
        <v>2</v>
      </c>
      <c r="AN102" s="450"/>
      <c r="AO102" s="39">
        <f t="shared" ref="AO102" si="376">AO24+AO63+AP63</f>
        <v>0</v>
      </c>
      <c r="AP102" s="450"/>
      <c r="AQ102" s="403">
        <f t="shared" si="157"/>
        <v>31</v>
      </c>
      <c r="AR102" s="404">
        <f t="shared" si="131"/>
        <v>0</v>
      </c>
      <c r="AS102" s="405">
        <f t="shared" si="132"/>
        <v>14</v>
      </c>
      <c r="AT102" s="404">
        <f t="shared" si="133"/>
        <v>0</v>
      </c>
      <c r="AU102" s="405">
        <f t="shared" si="277"/>
        <v>5</v>
      </c>
      <c r="AV102" s="406">
        <f t="shared" si="135"/>
        <v>0</v>
      </c>
      <c r="AW102" s="896">
        <v>1.1399999999999999</v>
      </c>
      <c r="AX102" s="898"/>
      <c r="BA102" s="535">
        <f t="shared" ref="BA102" si="377">AQ102/BB102</f>
        <v>1.1385866725836935</v>
      </c>
      <c r="BB102" s="559">
        <f t="shared" ref="BB102" si="378">BC102/10^6</f>
        <v>27.226737100000001</v>
      </c>
      <c r="BC102" s="536">
        <f t="shared" ref="BC102" si="379">SUM(BD102:BD103)</f>
        <v>27226737.100000001</v>
      </c>
      <c r="BD102" s="547">
        <f t="shared" ref="BD102" si="380">BC24</f>
        <v>19437267.199999999</v>
      </c>
    </row>
    <row r="103" spans="1:56" ht="17.25" customHeight="1">
      <c r="A103" s="890"/>
      <c r="B103" s="891"/>
      <c r="C103" s="891"/>
      <c r="D103" s="892"/>
      <c r="E103" s="482">
        <f t="shared" ref="E103" si="381">E25+E64+F64</f>
        <v>0</v>
      </c>
      <c r="F103" s="486"/>
      <c r="G103" s="488">
        <f t="shared" ref="G103" si="382">G25+G64+H64</f>
        <v>0</v>
      </c>
      <c r="H103" s="484"/>
      <c r="I103" s="580">
        <f t="shared" ref="I103" si="383">I25+I64+J64</f>
        <v>0</v>
      </c>
      <c r="J103" s="486"/>
      <c r="K103" s="482">
        <f t="shared" si="115"/>
        <v>0</v>
      </c>
      <c r="L103" s="486"/>
      <c r="M103" s="488">
        <f t="shared" ref="M103" si="384">M25+M64+N64</f>
        <v>0</v>
      </c>
      <c r="N103" s="484"/>
      <c r="O103" s="580">
        <f t="shared" ref="O103" si="385">O25+O64+P64</f>
        <v>0</v>
      </c>
      <c r="P103" s="486"/>
      <c r="Q103" s="482">
        <f t="shared" ref="Q103" si="386">Q25+Q64+R64</f>
        <v>0</v>
      </c>
      <c r="R103" s="486"/>
      <c r="S103" s="488">
        <f t="shared" ref="S103" si="387">S25+S64+T64</f>
        <v>0</v>
      </c>
      <c r="T103" s="484"/>
      <c r="U103" s="580">
        <f t="shared" ref="U103" si="388">U25+U64+V64</f>
        <v>0</v>
      </c>
      <c r="V103" s="486"/>
      <c r="W103" s="482">
        <f t="shared" ref="W103" si="389">W25+W64+X64</f>
        <v>0</v>
      </c>
      <c r="X103" s="486"/>
      <c r="Y103" s="488">
        <f t="shared" ref="Y103" si="390">Y25+Y64+Z64</f>
        <v>0</v>
      </c>
      <c r="Z103" s="484"/>
      <c r="AA103" s="580">
        <f t="shared" ref="AA103" si="391">AA25+AA64+AB64</f>
        <v>0</v>
      </c>
      <c r="AB103" s="486"/>
      <c r="AC103" s="482">
        <f t="shared" ref="AC103" si="392">AC25+AC64+AD64</f>
        <v>0</v>
      </c>
      <c r="AD103" s="486"/>
      <c r="AE103" s="488">
        <f t="shared" ref="AE103" si="393">AE25+AE64+AF64</f>
        <v>0</v>
      </c>
      <c r="AF103" s="484"/>
      <c r="AG103" s="580">
        <f t="shared" ref="AG103" si="394">AG25+AG64+AH64</f>
        <v>0</v>
      </c>
      <c r="AH103" s="486"/>
      <c r="AI103" s="482">
        <f t="shared" ref="AI103" si="395">AI25+AI64+AJ64</f>
        <v>1</v>
      </c>
      <c r="AJ103" s="486"/>
      <c r="AK103" s="488">
        <f t="shared" ref="AK103" si="396">AK25+AK64+AL64</f>
        <v>0</v>
      </c>
      <c r="AL103" s="484"/>
      <c r="AM103" s="580">
        <f t="shared" ref="AM103" si="397">AM25+AM64+AN64</f>
        <v>1</v>
      </c>
      <c r="AN103" s="486"/>
      <c r="AO103" s="482">
        <f t="shared" si="110"/>
        <v>0</v>
      </c>
      <c r="AP103" s="486"/>
      <c r="AQ103" s="396">
        <f t="shared" si="157"/>
        <v>1</v>
      </c>
      <c r="AR103" s="395">
        <f t="shared" si="131"/>
        <v>0</v>
      </c>
      <c r="AS103" s="393">
        <f t="shared" si="132"/>
        <v>0</v>
      </c>
      <c r="AT103" s="395">
        <f t="shared" si="133"/>
        <v>0</v>
      </c>
      <c r="AU103" s="393">
        <f t="shared" si="277"/>
        <v>1</v>
      </c>
      <c r="AV103" s="394">
        <f t="shared" si="135"/>
        <v>0</v>
      </c>
      <c r="AW103" s="896"/>
      <c r="AX103" s="898"/>
      <c r="BB103" s="559"/>
      <c r="BC103" s="536"/>
      <c r="BD103" s="547">
        <f t="shared" ref="BD103" si="398">SUM(BC63:BC64)</f>
        <v>7789469.9000000004</v>
      </c>
    </row>
    <row r="104" spans="1:56" ht="17.25" customHeight="1">
      <c r="A104" s="890" t="s">
        <v>194</v>
      </c>
      <c r="B104" s="891"/>
      <c r="C104" s="891"/>
      <c r="D104" s="892"/>
      <c r="E104" s="39">
        <f t="shared" ref="E104" si="399">E26+E65+F65</f>
        <v>0</v>
      </c>
      <c r="F104" s="450"/>
      <c r="G104" s="489">
        <f t="shared" ref="G104" si="400">G26+G65+H65</f>
        <v>0</v>
      </c>
      <c r="H104" s="40"/>
      <c r="I104" s="583">
        <f t="shared" ref="I104" si="401">I26+I65+J65</f>
        <v>0</v>
      </c>
      <c r="J104" s="450"/>
      <c r="K104" s="39">
        <f t="shared" si="115"/>
        <v>1</v>
      </c>
      <c r="L104" s="450"/>
      <c r="M104" s="489">
        <f t="shared" ref="M104" si="402">M26+M65+N65</f>
        <v>0</v>
      </c>
      <c r="N104" s="40"/>
      <c r="O104" s="583">
        <f t="shared" ref="O104" si="403">O26+O65+P65</f>
        <v>0</v>
      </c>
      <c r="P104" s="450"/>
      <c r="Q104" s="39">
        <f t="shared" ref="Q104" si="404">Q26+Q65+R65</f>
        <v>0</v>
      </c>
      <c r="R104" s="450"/>
      <c r="S104" s="489">
        <f t="shared" ref="S104" si="405">S26+S65+T65</f>
        <v>0</v>
      </c>
      <c r="T104" s="40"/>
      <c r="U104" s="583">
        <f t="shared" ref="U104" si="406">U26+U65+V65</f>
        <v>0</v>
      </c>
      <c r="V104" s="450"/>
      <c r="W104" s="39">
        <f t="shared" ref="W104" si="407">W26+W65+X65</f>
        <v>33</v>
      </c>
      <c r="X104" s="450"/>
      <c r="Y104" s="489">
        <f t="shared" ref="Y104" si="408">Y26+Y65+Z65</f>
        <v>5</v>
      </c>
      <c r="Z104" s="40"/>
      <c r="AA104" s="583">
        <f t="shared" ref="AA104" si="409">AA26+AA65+AB65</f>
        <v>8</v>
      </c>
      <c r="AB104" s="450"/>
      <c r="AC104" s="39">
        <f t="shared" ref="AC104" si="410">AC26+AC65+AD65</f>
        <v>9</v>
      </c>
      <c r="AD104" s="450"/>
      <c r="AE104" s="489">
        <f>AE26+AE65+AF65</f>
        <v>2</v>
      </c>
      <c r="AF104" s="40"/>
      <c r="AG104" s="583">
        <f t="shared" ref="AG104" si="411">AG26+AG65+AH65</f>
        <v>5</v>
      </c>
      <c r="AH104" s="450"/>
      <c r="AI104" s="39">
        <f t="shared" ref="AI104" si="412">AI26+AI65+AJ65</f>
        <v>19</v>
      </c>
      <c r="AJ104" s="450"/>
      <c r="AK104" s="489">
        <f t="shared" ref="AK104" si="413">AK26+AK65+AL65</f>
        <v>9</v>
      </c>
      <c r="AL104" s="40"/>
      <c r="AM104" s="583">
        <f t="shared" ref="AM104" si="414">AM26+AM65+AN65</f>
        <v>10</v>
      </c>
      <c r="AN104" s="450"/>
      <c r="AO104" s="39">
        <f t="shared" ref="AO104" si="415">AO26+AO65+AP65</f>
        <v>0</v>
      </c>
      <c r="AP104" s="450"/>
      <c r="AQ104" s="403">
        <f t="shared" si="157"/>
        <v>62</v>
      </c>
      <c r="AR104" s="404">
        <f t="shared" si="131"/>
        <v>0</v>
      </c>
      <c r="AS104" s="405">
        <f t="shared" si="132"/>
        <v>16</v>
      </c>
      <c r="AT104" s="404">
        <f t="shared" si="133"/>
        <v>0</v>
      </c>
      <c r="AU104" s="405">
        <f t="shared" si="277"/>
        <v>23</v>
      </c>
      <c r="AV104" s="406">
        <f t="shared" si="135"/>
        <v>0</v>
      </c>
      <c r="AW104" s="896">
        <v>0.65</v>
      </c>
      <c r="AX104" s="898"/>
      <c r="BA104" s="535">
        <f t="shared" ref="BA104" si="416">AQ104/BB104</f>
        <v>0.65469315462668487</v>
      </c>
      <c r="BB104" s="559">
        <f t="shared" ref="BB104" si="417">BC104/10^6</f>
        <v>94.700852699999984</v>
      </c>
      <c r="BC104" s="536">
        <f t="shared" ref="BC104" si="418">SUM(BD104:BD105)</f>
        <v>94700852.699999988</v>
      </c>
      <c r="BD104" s="547">
        <f t="shared" ref="BD104" si="419">BC26</f>
        <v>70388927.299999997</v>
      </c>
    </row>
    <row r="105" spans="1:56" ht="17.25" customHeight="1">
      <c r="A105" s="893"/>
      <c r="B105" s="894"/>
      <c r="C105" s="894"/>
      <c r="D105" s="895"/>
      <c r="E105" s="482">
        <f t="shared" ref="E105" si="420">E27+E66+F66</f>
        <v>0</v>
      </c>
      <c r="F105" s="486"/>
      <c r="G105" s="488">
        <f t="shared" ref="G105" si="421">G27+G66+H66</f>
        <v>0</v>
      </c>
      <c r="H105" s="484"/>
      <c r="I105" s="580">
        <f t="shared" ref="I105" si="422">I27+I66+J66</f>
        <v>0</v>
      </c>
      <c r="J105" s="486"/>
      <c r="K105" s="482">
        <f t="shared" si="115"/>
        <v>0</v>
      </c>
      <c r="L105" s="486"/>
      <c r="M105" s="488">
        <f t="shared" ref="M105" si="423">M27+M66+N66</f>
        <v>0</v>
      </c>
      <c r="N105" s="484"/>
      <c r="O105" s="580">
        <f t="shared" ref="O105" si="424">O27+O66+P66</f>
        <v>0</v>
      </c>
      <c r="P105" s="486"/>
      <c r="Q105" s="482">
        <f t="shared" ref="Q105" si="425">Q27+Q66+R66</f>
        <v>0</v>
      </c>
      <c r="R105" s="486"/>
      <c r="S105" s="488">
        <f t="shared" ref="S105" si="426">S27+S66+T66</f>
        <v>0</v>
      </c>
      <c r="T105" s="484"/>
      <c r="U105" s="580">
        <f t="shared" ref="U105" si="427">U27+U66+V66</f>
        <v>0</v>
      </c>
      <c r="V105" s="486"/>
      <c r="W105" s="482">
        <f t="shared" ref="W105" si="428">W27+W66+X66</f>
        <v>0</v>
      </c>
      <c r="X105" s="486"/>
      <c r="Y105" s="488">
        <f t="shared" ref="Y105" si="429">Y27+Y66+Z66</f>
        <v>0</v>
      </c>
      <c r="Z105" s="484"/>
      <c r="AA105" s="580">
        <f t="shared" ref="AA105" si="430">AA27+AA66+AB66</f>
        <v>0</v>
      </c>
      <c r="AB105" s="486"/>
      <c r="AC105" s="482">
        <f t="shared" ref="AC105" si="431">AC27+AC66+AD66</f>
        <v>0</v>
      </c>
      <c r="AD105" s="486"/>
      <c r="AE105" s="488">
        <f t="shared" ref="AE105" si="432">AE27+AE66+AF66</f>
        <v>0</v>
      </c>
      <c r="AF105" s="484"/>
      <c r="AG105" s="580">
        <f t="shared" ref="AG105" si="433">AG27+AG66+AH66</f>
        <v>0</v>
      </c>
      <c r="AH105" s="486"/>
      <c r="AI105" s="482">
        <f t="shared" ref="AI105" si="434">AI27+AI66+AJ66</f>
        <v>1</v>
      </c>
      <c r="AJ105" s="486"/>
      <c r="AK105" s="488">
        <f t="shared" ref="AK105" si="435">AK27+AK66+AL66</f>
        <v>0</v>
      </c>
      <c r="AL105" s="484"/>
      <c r="AM105" s="580">
        <f t="shared" ref="AM105" si="436">AM27+AM66+AN66</f>
        <v>1</v>
      </c>
      <c r="AN105" s="486"/>
      <c r="AO105" s="482">
        <f t="shared" si="110"/>
        <v>0</v>
      </c>
      <c r="AP105" s="486"/>
      <c r="AQ105" s="396">
        <f t="shared" si="157"/>
        <v>1</v>
      </c>
      <c r="AR105" s="395">
        <f t="shared" si="131"/>
        <v>0</v>
      </c>
      <c r="AS105" s="393">
        <f t="shared" si="132"/>
        <v>0</v>
      </c>
      <c r="AT105" s="395">
        <f t="shared" si="133"/>
        <v>0</v>
      </c>
      <c r="AU105" s="393">
        <f t="shared" si="277"/>
        <v>1</v>
      </c>
      <c r="AV105" s="394">
        <f t="shared" si="135"/>
        <v>0</v>
      </c>
      <c r="AW105" s="897"/>
      <c r="AX105" s="899"/>
      <c r="BB105" s="559"/>
      <c r="BC105" s="536"/>
      <c r="BD105" s="547">
        <f t="shared" ref="BD105" si="437">SUM(BC65:BC66)</f>
        <v>24311925.399999999</v>
      </c>
    </row>
    <row r="106" spans="1:56" ht="17.25" customHeight="1">
      <c r="A106" s="890" t="s">
        <v>212</v>
      </c>
      <c r="B106" s="891"/>
      <c r="C106" s="891"/>
      <c r="D106" s="892"/>
      <c r="E106" s="39">
        <f t="shared" ref="E106" si="438">E28+E67+F67</f>
        <v>0</v>
      </c>
      <c r="F106" s="450"/>
      <c r="G106" s="489">
        <f t="shared" ref="G106" si="439">G28+G67+H67</f>
        <v>0</v>
      </c>
      <c r="H106" s="40"/>
      <c r="I106" s="583">
        <f t="shared" ref="I106" si="440">I28+I67+J67</f>
        <v>0</v>
      </c>
      <c r="J106" s="450"/>
      <c r="K106" s="39">
        <f t="shared" si="115"/>
        <v>0</v>
      </c>
      <c r="L106" s="450"/>
      <c r="M106" s="489">
        <f t="shared" ref="M106" si="441">M28+M67+N67</f>
        <v>0</v>
      </c>
      <c r="N106" s="40"/>
      <c r="O106" s="583">
        <f t="shared" ref="O106" si="442">O28+O67+P67</f>
        <v>0</v>
      </c>
      <c r="P106" s="450"/>
      <c r="Q106" s="39">
        <f t="shared" ref="Q106" si="443">Q28+Q67+R67</f>
        <v>0</v>
      </c>
      <c r="R106" s="450"/>
      <c r="S106" s="489">
        <f t="shared" ref="S106" si="444">S28+S67+T67</f>
        <v>0</v>
      </c>
      <c r="T106" s="40"/>
      <c r="U106" s="583">
        <f t="shared" ref="U106" si="445">U28+U67+V67</f>
        <v>0</v>
      </c>
      <c r="V106" s="450"/>
      <c r="W106" s="39">
        <f t="shared" ref="W106" si="446">W28+W67+X67</f>
        <v>0</v>
      </c>
      <c r="X106" s="450"/>
      <c r="Y106" s="489">
        <f t="shared" ref="Y106" si="447">Y28+Y67+Z67</f>
        <v>0</v>
      </c>
      <c r="Z106" s="40"/>
      <c r="AA106" s="583">
        <f t="shared" ref="AA106" si="448">AA28+AA67+AB67</f>
        <v>0</v>
      </c>
      <c r="AB106" s="450"/>
      <c r="AC106" s="39">
        <f t="shared" ref="AC106" si="449">AC28+AC67+AD67</f>
        <v>0</v>
      </c>
      <c r="AD106" s="450"/>
      <c r="AE106" s="489">
        <f t="shared" ref="AE106" si="450">AE28+AE67+AF67</f>
        <v>0</v>
      </c>
      <c r="AF106" s="40"/>
      <c r="AG106" s="583">
        <f t="shared" ref="AG106" si="451">AG28+AG67+AH67</f>
        <v>0</v>
      </c>
      <c r="AH106" s="450"/>
      <c r="AI106" s="39">
        <f t="shared" ref="AI106" si="452">AI28+AI67+AJ67</f>
        <v>0</v>
      </c>
      <c r="AJ106" s="450"/>
      <c r="AK106" s="489">
        <f t="shared" ref="AK106" si="453">AK28+AK67+AL67</f>
        <v>0</v>
      </c>
      <c r="AL106" s="40"/>
      <c r="AM106" s="583">
        <f t="shared" ref="AM106" si="454">AM28+AM67+AN67</f>
        <v>0</v>
      </c>
      <c r="AN106" s="450"/>
      <c r="AO106" s="39">
        <f t="shared" ref="AO106" si="455">AO28+AO67+AP67</f>
        <v>0</v>
      </c>
      <c r="AP106" s="450"/>
      <c r="AQ106" s="403">
        <f t="shared" si="157"/>
        <v>0</v>
      </c>
      <c r="AR106" s="404">
        <f t="shared" si="131"/>
        <v>0</v>
      </c>
      <c r="AS106" s="405">
        <f t="shared" si="132"/>
        <v>0</v>
      </c>
      <c r="AT106" s="404">
        <f t="shared" si="133"/>
        <v>0</v>
      </c>
      <c r="AU106" s="405">
        <f t="shared" si="277"/>
        <v>0</v>
      </c>
      <c r="AV106" s="406">
        <f t="shared" si="135"/>
        <v>0</v>
      </c>
      <c r="AW106" s="896"/>
      <c r="AX106" s="898">
        <v>0</v>
      </c>
      <c r="BA106" s="535">
        <f t="shared" ref="BA106" si="456">AQ106/BB106</f>
        <v>0</v>
      </c>
      <c r="BB106" s="559">
        <f t="shared" ref="BB106" si="457">BC106/10^6</f>
        <v>1.5896762</v>
      </c>
      <c r="BC106" s="536">
        <f t="shared" ref="BC106" si="458">SUM(BD106:BD107)</f>
        <v>1589676.2</v>
      </c>
      <c r="BD106" s="547">
        <f t="shared" ref="BD106" si="459">BC28</f>
        <v>0</v>
      </c>
    </row>
    <row r="107" spans="1:56" ht="17.25" customHeight="1" thickBot="1">
      <c r="A107" s="893"/>
      <c r="B107" s="894"/>
      <c r="C107" s="894"/>
      <c r="D107" s="895"/>
      <c r="E107" s="612">
        <f t="shared" ref="E107" si="460">E29+E68+F68</f>
        <v>0</v>
      </c>
      <c r="F107" s="453"/>
      <c r="G107" s="613">
        <f t="shared" ref="G107" si="461">G29+G68+H68</f>
        <v>0</v>
      </c>
      <c r="H107" s="455"/>
      <c r="I107" s="614">
        <f t="shared" ref="I107" si="462">I29+I68+J68</f>
        <v>0</v>
      </c>
      <c r="J107" s="453"/>
      <c r="K107" s="612">
        <f t="shared" si="115"/>
        <v>0</v>
      </c>
      <c r="L107" s="453"/>
      <c r="M107" s="613">
        <f t="shared" ref="M107" si="463">M29+M68+N68</f>
        <v>0</v>
      </c>
      <c r="N107" s="455"/>
      <c r="O107" s="614">
        <f t="shared" ref="O107" si="464">O29+O68+P68</f>
        <v>0</v>
      </c>
      <c r="P107" s="453"/>
      <c r="Q107" s="612">
        <f t="shared" ref="Q107" si="465">Q29+Q68+R68</f>
        <v>0</v>
      </c>
      <c r="R107" s="453"/>
      <c r="S107" s="613">
        <f t="shared" ref="S107" si="466">S29+S68+T68</f>
        <v>0</v>
      </c>
      <c r="T107" s="455"/>
      <c r="U107" s="614">
        <f t="shared" ref="U107" si="467">U29+U68+V68</f>
        <v>0</v>
      </c>
      <c r="V107" s="453"/>
      <c r="W107" s="612">
        <f t="shared" ref="W107" si="468">W29+W68+X68</f>
        <v>0</v>
      </c>
      <c r="X107" s="453"/>
      <c r="Y107" s="613">
        <f t="shared" ref="Y107" si="469">Y29+Y68+Z68</f>
        <v>0</v>
      </c>
      <c r="Z107" s="455"/>
      <c r="AA107" s="614">
        <f t="shared" ref="AA107" si="470">AA29+AA68+AB68</f>
        <v>0</v>
      </c>
      <c r="AB107" s="453"/>
      <c r="AC107" s="612">
        <f t="shared" ref="AC107" si="471">AC29+AC68+AD68</f>
        <v>0</v>
      </c>
      <c r="AD107" s="453"/>
      <c r="AE107" s="613">
        <f t="shared" ref="AE107" si="472">AE29+AE68+AF68</f>
        <v>0</v>
      </c>
      <c r="AF107" s="455"/>
      <c r="AG107" s="614">
        <f t="shared" ref="AG107" si="473">AG29+AG68+AH68</f>
        <v>0</v>
      </c>
      <c r="AH107" s="453"/>
      <c r="AI107" s="612">
        <f t="shared" ref="AI107" si="474">AI29+AI68+AJ68</f>
        <v>0</v>
      </c>
      <c r="AJ107" s="453"/>
      <c r="AK107" s="613">
        <f t="shared" ref="AK107" si="475">AK29+AK68+AL68</f>
        <v>0</v>
      </c>
      <c r="AL107" s="455"/>
      <c r="AM107" s="614">
        <f t="shared" ref="AM107" si="476">AM29+AM68+AN68</f>
        <v>0</v>
      </c>
      <c r="AN107" s="453"/>
      <c r="AO107" s="612">
        <f t="shared" si="110"/>
        <v>0</v>
      </c>
      <c r="AP107" s="453"/>
      <c r="AQ107" s="411">
        <f t="shared" si="157"/>
        <v>0</v>
      </c>
      <c r="AR107" s="412">
        <f t="shared" si="131"/>
        <v>0</v>
      </c>
      <c r="AS107" s="413">
        <f t="shared" si="132"/>
        <v>0</v>
      </c>
      <c r="AT107" s="412">
        <f t="shared" si="133"/>
        <v>0</v>
      </c>
      <c r="AU107" s="413">
        <f t="shared" si="277"/>
        <v>0</v>
      </c>
      <c r="AV107" s="414">
        <f t="shared" si="135"/>
        <v>0</v>
      </c>
      <c r="AW107" s="897"/>
      <c r="AX107" s="899"/>
      <c r="BB107" s="559"/>
      <c r="BC107" s="536"/>
      <c r="BD107" s="547">
        <f t="shared" ref="BD107" si="477">SUM(BC67:BC68)</f>
        <v>1589676.2</v>
      </c>
    </row>
    <row r="108" spans="1:56" ht="17.25" customHeight="1">
      <c r="A108" s="880" t="s">
        <v>177</v>
      </c>
      <c r="B108" s="881"/>
      <c r="C108" s="881"/>
      <c r="D108" s="882"/>
      <c r="E108" s="460">
        <f>E88+E90+E92+E94+E96+E98+E100+E102+E104+E106</f>
        <v>2</v>
      </c>
      <c r="F108" s="463">
        <f>F88+F90+F92+F94+F96+F98+F100+F102+F104+F106</f>
        <v>0</v>
      </c>
      <c r="G108" s="467">
        <f t="shared" ref="G108:AV108" si="478">G88+G90+G92+G94+G96+G98+G100+G102+G104+G106</f>
        <v>0</v>
      </c>
      <c r="H108" s="461">
        <f t="shared" si="478"/>
        <v>0</v>
      </c>
      <c r="I108" s="465">
        <f t="shared" si="478"/>
        <v>1</v>
      </c>
      <c r="J108" s="461">
        <f t="shared" si="478"/>
        <v>0</v>
      </c>
      <c r="K108" s="460">
        <f t="shared" si="478"/>
        <v>7</v>
      </c>
      <c r="L108" s="463">
        <f t="shared" si="478"/>
        <v>0</v>
      </c>
      <c r="M108" s="467">
        <f t="shared" si="478"/>
        <v>1</v>
      </c>
      <c r="N108" s="461">
        <f t="shared" si="478"/>
        <v>0</v>
      </c>
      <c r="O108" s="465">
        <f t="shared" si="478"/>
        <v>2</v>
      </c>
      <c r="P108" s="461">
        <f t="shared" si="478"/>
        <v>0</v>
      </c>
      <c r="Q108" s="460">
        <f t="shared" si="478"/>
        <v>0</v>
      </c>
      <c r="R108" s="463">
        <f t="shared" si="478"/>
        <v>0</v>
      </c>
      <c r="S108" s="467">
        <f t="shared" si="478"/>
        <v>0</v>
      </c>
      <c r="T108" s="461">
        <f t="shared" si="478"/>
        <v>0</v>
      </c>
      <c r="U108" s="465">
        <f t="shared" si="478"/>
        <v>0</v>
      </c>
      <c r="V108" s="461">
        <f t="shared" si="478"/>
        <v>0</v>
      </c>
      <c r="W108" s="460">
        <f t="shared" si="478"/>
        <v>256</v>
      </c>
      <c r="X108" s="463">
        <f t="shared" si="478"/>
        <v>0</v>
      </c>
      <c r="Y108" s="467">
        <f t="shared" si="478"/>
        <v>102</v>
      </c>
      <c r="Z108" s="461">
        <f t="shared" si="478"/>
        <v>0</v>
      </c>
      <c r="AA108" s="465">
        <f t="shared" si="478"/>
        <v>61</v>
      </c>
      <c r="AB108" s="461">
        <f t="shared" si="478"/>
        <v>0</v>
      </c>
      <c r="AC108" s="460">
        <f t="shared" si="478"/>
        <v>29</v>
      </c>
      <c r="AD108" s="463">
        <f t="shared" si="478"/>
        <v>0</v>
      </c>
      <c r="AE108" s="467">
        <f t="shared" si="478"/>
        <v>2</v>
      </c>
      <c r="AF108" s="461">
        <f t="shared" si="478"/>
        <v>0</v>
      </c>
      <c r="AG108" s="465">
        <f t="shared" si="478"/>
        <v>20</v>
      </c>
      <c r="AH108" s="461">
        <f t="shared" si="478"/>
        <v>0</v>
      </c>
      <c r="AI108" s="460">
        <f t="shared" si="478"/>
        <v>381</v>
      </c>
      <c r="AJ108" s="463">
        <f t="shared" si="478"/>
        <v>0</v>
      </c>
      <c r="AK108" s="467">
        <f t="shared" si="478"/>
        <v>188</v>
      </c>
      <c r="AL108" s="461">
        <f t="shared" si="478"/>
        <v>0</v>
      </c>
      <c r="AM108" s="465">
        <f t="shared" si="478"/>
        <v>199</v>
      </c>
      <c r="AN108" s="461">
        <f t="shared" si="478"/>
        <v>0</v>
      </c>
      <c r="AO108" s="460">
        <f t="shared" si="478"/>
        <v>5</v>
      </c>
      <c r="AP108" s="463">
        <f t="shared" si="478"/>
        <v>0</v>
      </c>
      <c r="AQ108" s="460">
        <f>AQ88+AQ90+AQ92+AQ94+AQ96+AQ98+AQ100+AQ102+AQ104+AQ106</f>
        <v>680</v>
      </c>
      <c r="AR108" s="461">
        <f t="shared" si="478"/>
        <v>0</v>
      </c>
      <c r="AS108" s="465">
        <f>AS88+AS90+AS92+AS94+AS96+AS98+AS100+AS102+AS104+AS106</f>
        <v>293</v>
      </c>
      <c r="AT108" s="461">
        <f t="shared" si="478"/>
        <v>0</v>
      </c>
      <c r="AU108" s="465">
        <f t="shared" si="478"/>
        <v>283</v>
      </c>
      <c r="AV108" s="463">
        <f t="shared" si="478"/>
        <v>0</v>
      </c>
      <c r="AW108" s="886">
        <v>0.52</v>
      </c>
      <c r="AX108" s="888"/>
      <c r="BA108" s="535">
        <f t="shared" ref="BA108" si="479">AQ108/BB108</f>
        <v>0.52286364422124587</v>
      </c>
      <c r="BB108" s="559">
        <f t="shared" ref="BB108" si="480">BC108/10^6</f>
        <v>1300.5302769</v>
      </c>
      <c r="BC108" s="536">
        <f>SUM(BD108:BD109)</f>
        <v>1300530276.9000001</v>
      </c>
      <c r="BD108" s="536">
        <f>BD88+BD90+BD92+BD94+BD96+BD98+BD100+BD102+BD104+BD106</f>
        <v>721394809.20000005</v>
      </c>
    </row>
    <row r="109" spans="1:56" ht="17.25" customHeight="1" thickBot="1">
      <c r="A109" s="883"/>
      <c r="B109" s="884"/>
      <c r="C109" s="884"/>
      <c r="D109" s="885"/>
      <c r="E109" s="462">
        <f>E89+E91+E93+E95+E97+E99+E101+E103+E105+E107</f>
        <v>0</v>
      </c>
      <c r="F109" s="464">
        <f>F89+F91+F93+F95+F97+F99+F101+F103+F105+F107</f>
        <v>0</v>
      </c>
      <c r="G109" s="468">
        <f t="shared" ref="G109:AV109" si="481">G89+G91+G93+G95+G97+G99+G101+G103+G105+G107</f>
        <v>0</v>
      </c>
      <c r="H109" s="41">
        <f t="shared" si="481"/>
        <v>0</v>
      </c>
      <c r="I109" s="466">
        <f t="shared" si="481"/>
        <v>0</v>
      </c>
      <c r="J109" s="41">
        <f t="shared" si="481"/>
        <v>0</v>
      </c>
      <c r="K109" s="462">
        <f t="shared" si="481"/>
        <v>0</v>
      </c>
      <c r="L109" s="464">
        <f t="shared" si="481"/>
        <v>0</v>
      </c>
      <c r="M109" s="468">
        <f t="shared" si="481"/>
        <v>0</v>
      </c>
      <c r="N109" s="41">
        <f t="shared" si="481"/>
        <v>0</v>
      </c>
      <c r="O109" s="466">
        <f t="shared" si="481"/>
        <v>0</v>
      </c>
      <c r="P109" s="41">
        <f t="shared" si="481"/>
        <v>0</v>
      </c>
      <c r="Q109" s="462">
        <f t="shared" si="481"/>
        <v>0</v>
      </c>
      <c r="R109" s="464">
        <f t="shared" si="481"/>
        <v>0</v>
      </c>
      <c r="S109" s="468">
        <f t="shared" si="481"/>
        <v>0</v>
      </c>
      <c r="T109" s="41">
        <f t="shared" si="481"/>
        <v>0</v>
      </c>
      <c r="U109" s="466">
        <f t="shared" si="481"/>
        <v>0</v>
      </c>
      <c r="V109" s="41">
        <f t="shared" si="481"/>
        <v>0</v>
      </c>
      <c r="W109" s="462">
        <f t="shared" si="481"/>
        <v>1</v>
      </c>
      <c r="X109" s="464">
        <f t="shared" si="481"/>
        <v>0</v>
      </c>
      <c r="Y109" s="468">
        <f t="shared" si="481"/>
        <v>0</v>
      </c>
      <c r="Z109" s="41">
        <f t="shared" si="481"/>
        <v>0</v>
      </c>
      <c r="AA109" s="466">
        <f t="shared" si="481"/>
        <v>1</v>
      </c>
      <c r="AB109" s="41">
        <f t="shared" si="481"/>
        <v>0</v>
      </c>
      <c r="AC109" s="462">
        <f t="shared" si="481"/>
        <v>3</v>
      </c>
      <c r="AD109" s="464">
        <f t="shared" si="481"/>
        <v>0</v>
      </c>
      <c r="AE109" s="468">
        <f t="shared" si="481"/>
        <v>0</v>
      </c>
      <c r="AF109" s="41">
        <f t="shared" si="481"/>
        <v>0</v>
      </c>
      <c r="AG109" s="466">
        <f t="shared" si="481"/>
        <v>9</v>
      </c>
      <c r="AH109" s="41">
        <f t="shared" si="481"/>
        <v>0</v>
      </c>
      <c r="AI109" s="462">
        <f t="shared" si="481"/>
        <v>6</v>
      </c>
      <c r="AJ109" s="464">
        <f t="shared" si="481"/>
        <v>0</v>
      </c>
      <c r="AK109" s="468">
        <f t="shared" si="481"/>
        <v>0</v>
      </c>
      <c r="AL109" s="41">
        <f t="shared" si="481"/>
        <v>0</v>
      </c>
      <c r="AM109" s="466">
        <f t="shared" si="481"/>
        <v>9</v>
      </c>
      <c r="AN109" s="41">
        <f t="shared" si="481"/>
        <v>0</v>
      </c>
      <c r="AO109" s="462">
        <f t="shared" si="481"/>
        <v>0</v>
      </c>
      <c r="AP109" s="464">
        <f t="shared" si="481"/>
        <v>0</v>
      </c>
      <c r="AQ109" s="462">
        <f t="shared" si="481"/>
        <v>10</v>
      </c>
      <c r="AR109" s="41">
        <f t="shared" si="481"/>
        <v>0</v>
      </c>
      <c r="AS109" s="466">
        <f t="shared" si="481"/>
        <v>0</v>
      </c>
      <c r="AT109" s="41">
        <f t="shared" si="481"/>
        <v>0</v>
      </c>
      <c r="AU109" s="466">
        <f t="shared" si="481"/>
        <v>19</v>
      </c>
      <c r="AV109" s="464">
        <f t="shared" si="481"/>
        <v>0</v>
      </c>
      <c r="AW109" s="887"/>
      <c r="AX109" s="889"/>
      <c r="BB109" s="559"/>
      <c r="BC109" s="536"/>
      <c r="BD109" s="536">
        <f>BD89+BD91+BD93+BD95+BD97+BD99+BD101+BD103+BD105+BD107</f>
        <v>579135467.70000005</v>
      </c>
    </row>
    <row r="110" spans="1:56" ht="16.5">
      <c r="A110" s="1" t="s">
        <v>280</v>
      </c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25"/>
      <c r="M110" s="25"/>
      <c r="N110" s="25"/>
      <c r="O110" s="25"/>
      <c r="P110" s="25"/>
      <c r="Q110" s="25"/>
      <c r="R110" s="25"/>
      <c r="S110" s="25"/>
      <c r="T110" s="25"/>
      <c r="U110" s="25"/>
      <c r="V110" s="25"/>
      <c r="W110" s="25"/>
      <c r="X110" s="25"/>
      <c r="Y110" s="25"/>
      <c r="Z110" s="25"/>
      <c r="AA110" s="25"/>
      <c r="AB110" s="25"/>
      <c r="BB110" s="536"/>
      <c r="BC110" s="536"/>
    </row>
    <row r="111" spans="1:56" ht="16.5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25"/>
      <c r="M111" s="25"/>
      <c r="N111" s="25"/>
      <c r="O111" s="25"/>
      <c r="P111" s="25"/>
      <c r="Q111" s="25"/>
      <c r="R111" s="25"/>
      <c r="S111" s="25"/>
      <c r="T111" s="25"/>
      <c r="U111" s="25"/>
      <c r="V111" s="25"/>
      <c r="W111" s="25"/>
      <c r="X111" s="25"/>
      <c r="Y111" s="25"/>
      <c r="Z111" s="25"/>
      <c r="AA111" s="25"/>
      <c r="AB111" s="25"/>
      <c r="BB111" s="536"/>
      <c r="BC111" s="536"/>
    </row>
    <row r="112" spans="1:56" ht="16.5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25"/>
      <c r="M112" s="25"/>
      <c r="N112" s="25"/>
      <c r="O112" s="25"/>
      <c r="P112" s="25"/>
      <c r="Q112" s="25"/>
      <c r="R112" s="25"/>
      <c r="S112" s="25"/>
      <c r="T112" s="25"/>
      <c r="U112" s="25"/>
      <c r="V112" s="25"/>
      <c r="W112" s="25"/>
      <c r="X112" s="25"/>
      <c r="Y112" s="25"/>
      <c r="Z112" s="25"/>
      <c r="AA112" s="25"/>
      <c r="AB112" s="25"/>
      <c r="BB112" s="536"/>
      <c r="BC112" s="536"/>
    </row>
    <row r="113" spans="1:55" ht="16.5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BB113" s="536"/>
      <c r="BC113" s="536"/>
    </row>
    <row r="114" spans="1:55" ht="16.5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BB114" s="536"/>
      <c r="BC114" s="536"/>
    </row>
    <row r="115" spans="1:55" ht="16.5">
      <c r="A115" s="9"/>
      <c r="B115" s="9"/>
      <c r="C115" s="9"/>
      <c r="BB115" s="536"/>
      <c r="BC115" s="536"/>
    </row>
    <row r="116" spans="1:55" ht="16.5">
      <c r="A116" s="9"/>
      <c r="B116" s="9"/>
      <c r="C116" s="9"/>
      <c r="BB116" s="536"/>
      <c r="BC116" s="536"/>
    </row>
    <row r="117" spans="1:55">
      <c r="BB117" s="536"/>
      <c r="BC117" s="536"/>
    </row>
    <row r="118" spans="1:55">
      <c r="BB118" s="536"/>
      <c r="BC118" s="536"/>
    </row>
    <row r="119" spans="1:55">
      <c r="BB119" s="536"/>
      <c r="BC119" s="536"/>
    </row>
    <row r="120" spans="1:55">
      <c r="BB120" s="536"/>
      <c r="BC120" s="536"/>
    </row>
    <row r="121" spans="1:55">
      <c r="BB121" s="536"/>
      <c r="BC121" s="536"/>
    </row>
    <row r="122" spans="1:55">
      <c r="BB122" s="536"/>
      <c r="BC122" s="536"/>
    </row>
    <row r="123" spans="1:55">
      <c r="BB123" s="536"/>
      <c r="BC123" s="536"/>
    </row>
    <row r="124" spans="1:55">
      <c r="BB124" s="536"/>
      <c r="BC124" s="536"/>
    </row>
    <row r="125" spans="1:55">
      <c r="BB125" s="536"/>
      <c r="BC125" s="536"/>
    </row>
    <row r="126" spans="1:55">
      <c r="BB126" s="536"/>
      <c r="BC126" s="536"/>
    </row>
    <row r="127" spans="1:55">
      <c r="BB127" s="536"/>
      <c r="BC127" s="536"/>
    </row>
    <row r="128" spans="1:55">
      <c r="BB128" s="536"/>
      <c r="BC128" s="536"/>
    </row>
    <row r="129" spans="54:55">
      <c r="BB129" s="536"/>
      <c r="BC129" s="536"/>
    </row>
    <row r="130" spans="54:55">
      <c r="BB130" s="536"/>
      <c r="BC130" s="536"/>
    </row>
    <row r="131" spans="54:55">
      <c r="BB131" s="536"/>
      <c r="BC131" s="536"/>
    </row>
    <row r="132" spans="54:55">
      <c r="BB132" s="536"/>
      <c r="BC132" s="536"/>
    </row>
    <row r="133" spans="54:55">
      <c r="BB133" s="536"/>
      <c r="BC133" s="536"/>
    </row>
    <row r="134" spans="54:55">
      <c r="BB134" s="536"/>
      <c r="BC134" s="536"/>
    </row>
    <row r="135" spans="54:55">
      <c r="BB135" s="536"/>
      <c r="BC135" s="536"/>
    </row>
    <row r="136" spans="54:55">
      <c r="BB136" s="536"/>
      <c r="BC136" s="536"/>
    </row>
    <row r="137" spans="54:55">
      <c r="BB137" s="536"/>
      <c r="BC137" s="536"/>
    </row>
    <row r="138" spans="54:55">
      <c r="BB138" s="536"/>
      <c r="BC138" s="536"/>
    </row>
    <row r="139" spans="54:55">
      <c r="BB139" s="536"/>
      <c r="BC139" s="536"/>
    </row>
    <row r="140" spans="54:55">
      <c r="BB140" s="536"/>
      <c r="BC140" s="536"/>
    </row>
    <row r="141" spans="54:55">
      <c r="BB141" s="536"/>
      <c r="BC141" s="536"/>
    </row>
    <row r="142" spans="54:55">
      <c r="BB142" s="536"/>
      <c r="BC142" s="536"/>
    </row>
    <row r="143" spans="54:55">
      <c r="BB143" s="536"/>
      <c r="BC143" s="536"/>
    </row>
    <row r="144" spans="54:55">
      <c r="BB144" s="536"/>
      <c r="BC144" s="536"/>
    </row>
    <row r="145" spans="54:55">
      <c r="BB145" s="536"/>
      <c r="BC145" s="536"/>
    </row>
    <row r="146" spans="54:55">
      <c r="BB146" s="536"/>
      <c r="BC146" s="536"/>
    </row>
    <row r="147" spans="54:55">
      <c r="BB147" s="536"/>
      <c r="BC147" s="536"/>
    </row>
    <row r="148" spans="54:55">
      <c r="BB148" s="536"/>
      <c r="BC148" s="536"/>
    </row>
    <row r="149" spans="54:55">
      <c r="BB149" s="536"/>
      <c r="BC149" s="536"/>
    </row>
    <row r="150" spans="54:55">
      <c r="BB150" s="536"/>
      <c r="BC150" s="536"/>
    </row>
    <row r="151" spans="54:55">
      <c r="BB151" s="536"/>
      <c r="BC151" s="536"/>
    </row>
    <row r="152" spans="54:55">
      <c r="BB152" s="536"/>
      <c r="BC152" s="536"/>
    </row>
    <row r="153" spans="54:55">
      <c r="BB153" s="536"/>
      <c r="BC153" s="536"/>
    </row>
    <row r="154" spans="54:55">
      <c r="BB154" s="536"/>
      <c r="BC154" s="536"/>
    </row>
    <row r="155" spans="54:55">
      <c r="BB155" s="536"/>
      <c r="BC155" s="536"/>
    </row>
    <row r="156" spans="54:55">
      <c r="BB156" s="536"/>
      <c r="BC156" s="536"/>
    </row>
    <row r="157" spans="54:55">
      <c r="BB157" s="536"/>
      <c r="BC157" s="536"/>
    </row>
    <row r="158" spans="54:55">
      <c r="BB158" s="536"/>
      <c r="BC158" s="536"/>
    </row>
    <row r="159" spans="54:55">
      <c r="BB159" s="536"/>
      <c r="BC159" s="536"/>
    </row>
    <row r="160" spans="54:55">
      <c r="BB160" s="536"/>
      <c r="BC160" s="536"/>
    </row>
    <row r="161" spans="54:55">
      <c r="BB161" s="536"/>
      <c r="BC161" s="536"/>
    </row>
    <row r="162" spans="54:55">
      <c r="BB162" s="536"/>
      <c r="BC162" s="536"/>
    </row>
    <row r="163" spans="54:55">
      <c r="BB163" s="536"/>
      <c r="BC163" s="536"/>
    </row>
    <row r="164" spans="54:55">
      <c r="BB164" s="536"/>
      <c r="BC164" s="536"/>
    </row>
    <row r="165" spans="54:55">
      <c r="BB165" s="536"/>
      <c r="BC165" s="536"/>
    </row>
    <row r="166" spans="54:55">
      <c r="BB166" s="536"/>
      <c r="BC166" s="536"/>
    </row>
    <row r="167" spans="54:55">
      <c r="BB167" s="536"/>
      <c r="BC167" s="536"/>
    </row>
    <row r="168" spans="54:55">
      <c r="BB168" s="536"/>
      <c r="BC168" s="536"/>
    </row>
    <row r="169" spans="54:55">
      <c r="BB169" s="536"/>
      <c r="BC169" s="536"/>
    </row>
    <row r="170" spans="54:55">
      <c r="BB170" s="536"/>
      <c r="BC170" s="536"/>
    </row>
    <row r="171" spans="54:55">
      <c r="BB171" s="536"/>
      <c r="BC171" s="536"/>
    </row>
    <row r="172" spans="54:55">
      <c r="BB172" s="536"/>
      <c r="BC172" s="536"/>
    </row>
    <row r="173" spans="54:55">
      <c r="BB173" s="536"/>
      <c r="BC173" s="536"/>
    </row>
    <row r="174" spans="54:55">
      <c r="BB174" s="536"/>
      <c r="BC174" s="536"/>
    </row>
    <row r="175" spans="54:55">
      <c r="BB175" s="536"/>
      <c r="BC175" s="536"/>
    </row>
    <row r="176" spans="54:55">
      <c r="BB176" s="536"/>
      <c r="BC176" s="536"/>
    </row>
    <row r="177" spans="54:55">
      <c r="BB177" s="536"/>
      <c r="BC177" s="536"/>
    </row>
    <row r="178" spans="54:55">
      <c r="BB178" s="536"/>
      <c r="BC178" s="536"/>
    </row>
    <row r="179" spans="54:55">
      <c r="BB179" s="536"/>
      <c r="BC179" s="536"/>
    </row>
    <row r="180" spans="54:55">
      <c r="BB180" s="536"/>
      <c r="BC180" s="536"/>
    </row>
    <row r="181" spans="54:55">
      <c r="BB181" s="536"/>
      <c r="BC181" s="536"/>
    </row>
    <row r="182" spans="54:55">
      <c r="BB182" s="536"/>
      <c r="BC182" s="536"/>
    </row>
    <row r="183" spans="54:55">
      <c r="BB183" s="536"/>
      <c r="BC183" s="536"/>
    </row>
    <row r="184" spans="54:55">
      <c r="BB184" s="536"/>
      <c r="BC184" s="536"/>
    </row>
    <row r="185" spans="54:55">
      <c r="BB185" s="536"/>
      <c r="BC185" s="536"/>
    </row>
    <row r="186" spans="54:55">
      <c r="BB186" s="536"/>
      <c r="BC186" s="536"/>
    </row>
    <row r="187" spans="54:55">
      <c r="BB187" s="536"/>
      <c r="BC187" s="536"/>
    </row>
    <row r="188" spans="54:55">
      <c r="BB188" s="536"/>
      <c r="BC188" s="536"/>
    </row>
    <row r="189" spans="54:55">
      <c r="BB189" s="536"/>
      <c r="BC189" s="536"/>
    </row>
    <row r="190" spans="54:55">
      <c r="BB190" s="536"/>
      <c r="BC190" s="536"/>
    </row>
    <row r="191" spans="54:55">
      <c r="BB191" s="536"/>
      <c r="BC191" s="536"/>
    </row>
    <row r="192" spans="54:55">
      <c r="BB192" s="536"/>
      <c r="BC192" s="536"/>
    </row>
    <row r="193" spans="54:55">
      <c r="BB193" s="536"/>
      <c r="BC193" s="536"/>
    </row>
    <row r="194" spans="54:55">
      <c r="BB194" s="536"/>
      <c r="BC194" s="536"/>
    </row>
    <row r="195" spans="54:55">
      <c r="BB195" s="536"/>
      <c r="BC195" s="536"/>
    </row>
    <row r="196" spans="54:55">
      <c r="BB196" s="536"/>
      <c r="BC196" s="536"/>
    </row>
    <row r="197" spans="54:55">
      <c r="BB197" s="536"/>
      <c r="BC197" s="536"/>
    </row>
    <row r="198" spans="54:55">
      <c r="BB198" s="536"/>
      <c r="BC198" s="536"/>
    </row>
    <row r="199" spans="54:55">
      <c r="BB199" s="536"/>
      <c r="BC199" s="536"/>
    </row>
    <row r="200" spans="54:55">
      <c r="BB200" s="536"/>
      <c r="BC200" s="536"/>
    </row>
    <row r="201" spans="54:55">
      <c r="BB201" s="536"/>
      <c r="BC201" s="536"/>
    </row>
    <row r="202" spans="54:55">
      <c r="BB202" s="536"/>
      <c r="BC202" s="536"/>
    </row>
    <row r="203" spans="54:55">
      <c r="BB203" s="536"/>
      <c r="BC203" s="536"/>
    </row>
    <row r="204" spans="54:55">
      <c r="BB204" s="536"/>
      <c r="BC204" s="536"/>
    </row>
    <row r="205" spans="54:55">
      <c r="BB205" s="536"/>
      <c r="BC205" s="536"/>
    </row>
    <row r="206" spans="54:55">
      <c r="BB206" s="536"/>
      <c r="BC206" s="536"/>
    </row>
    <row r="207" spans="54:55">
      <c r="BB207" s="536"/>
      <c r="BC207" s="536"/>
    </row>
    <row r="208" spans="54:55">
      <c r="BB208" s="536"/>
      <c r="BC208" s="536"/>
    </row>
    <row r="209" spans="54:55">
      <c r="BB209" s="536"/>
      <c r="BC209" s="536"/>
    </row>
    <row r="210" spans="54:55">
      <c r="BB210" s="536"/>
      <c r="BC210" s="536"/>
    </row>
    <row r="211" spans="54:55">
      <c r="BB211" s="536"/>
      <c r="BC211" s="536"/>
    </row>
    <row r="212" spans="54:55">
      <c r="BB212" s="536"/>
      <c r="BC212" s="536"/>
    </row>
    <row r="213" spans="54:55">
      <c r="BB213" s="536"/>
      <c r="BC213" s="536"/>
    </row>
    <row r="214" spans="54:55">
      <c r="BB214" s="536"/>
      <c r="BC214" s="536"/>
    </row>
    <row r="215" spans="54:55">
      <c r="BB215" s="536"/>
      <c r="BC215" s="536"/>
    </row>
    <row r="216" spans="54:55">
      <c r="BB216" s="536"/>
      <c r="BC216" s="536"/>
    </row>
    <row r="217" spans="54:55">
      <c r="BB217" s="536"/>
      <c r="BC217" s="536"/>
    </row>
    <row r="218" spans="54:55">
      <c r="BB218" s="536"/>
      <c r="BC218" s="536"/>
    </row>
    <row r="219" spans="54:55">
      <c r="BB219" s="536"/>
      <c r="BC219" s="536"/>
    </row>
    <row r="220" spans="54:55">
      <c r="BB220" s="536"/>
      <c r="BC220" s="536"/>
    </row>
    <row r="221" spans="54:55">
      <c r="BB221" s="536"/>
      <c r="BC221" s="536"/>
    </row>
    <row r="222" spans="54:55">
      <c r="BB222" s="536"/>
      <c r="BC222" s="536"/>
    </row>
    <row r="223" spans="54:55">
      <c r="BB223" s="536"/>
      <c r="BC223" s="536"/>
    </row>
    <row r="224" spans="54:55">
      <c r="BB224" s="536"/>
      <c r="BC224" s="536"/>
    </row>
    <row r="225" spans="54:55">
      <c r="BB225" s="536"/>
      <c r="BC225" s="536"/>
    </row>
    <row r="226" spans="54:55">
      <c r="BB226" s="536"/>
      <c r="BC226" s="536"/>
    </row>
    <row r="227" spans="54:55">
      <c r="BB227" s="536"/>
      <c r="BC227" s="536"/>
    </row>
    <row r="228" spans="54:55">
      <c r="BB228" s="536"/>
      <c r="BC228" s="536"/>
    </row>
    <row r="229" spans="54:55">
      <c r="BB229" s="536"/>
      <c r="BC229" s="536"/>
    </row>
    <row r="230" spans="54:55">
      <c r="BB230" s="536"/>
      <c r="BC230" s="536"/>
    </row>
    <row r="231" spans="54:55">
      <c r="BB231" s="536"/>
      <c r="BC231" s="536"/>
    </row>
    <row r="232" spans="54:55">
      <c r="BB232" s="536"/>
      <c r="BC232" s="536"/>
    </row>
    <row r="233" spans="54:55">
      <c r="BB233" s="536"/>
      <c r="BC233" s="536"/>
    </row>
    <row r="234" spans="54:55">
      <c r="BB234" s="536"/>
      <c r="BC234" s="536"/>
    </row>
    <row r="235" spans="54:55">
      <c r="BB235" s="536"/>
      <c r="BC235" s="536"/>
    </row>
    <row r="236" spans="54:55">
      <c r="BB236" s="536"/>
      <c r="BC236" s="536"/>
    </row>
    <row r="237" spans="54:55">
      <c r="BB237" s="536"/>
      <c r="BC237" s="536"/>
    </row>
    <row r="238" spans="54:55">
      <c r="BB238" s="536"/>
      <c r="BC238" s="536"/>
    </row>
    <row r="239" spans="54:55">
      <c r="BB239" s="536"/>
      <c r="BC239" s="536"/>
    </row>
    <row r="240" spans="54:55">
      <c r="BB240" s="536"/>
      <c r="BC240" s="536"/>
    </row>
    <row r="241" spans="54:55">
      <c r="BB241" s="536"/>
      <c r="BC241" s="536"/>
    </row>
    <row r="242" spans="54:55">
      <c r="BB242" s="536"/>
      <c r="BC242" s="536"/>
    </row>
    <row r="243" spans="54:55">
      <c r="BB243" s="536"/>
      <c r="BC243" s="536"/>
    </row>
    <row r="244" spans="54:55">
      <c r="BB244" s="536"/>
      <c r="BC244" s="536"/>
    </row>
    <row r="245" spans="54:55">
      <c r="BB245" s="536"/>
      <c r="BC245" s="536"/>
    </row>
    <row r="246" spans="54:55">
      <c r="BB246" s="536"/>
      <c r="BC246" s="536"/>
    </row>
    <row r="247" spans="54:55">
      <c r="BB247" s="536"/>
      <c r="BC247" s="536"/>
    </row>
    <row r="248" spans="54:55">
      <c r="BB248" s="536"/>
      <c r="BC248" s="536"/>
    </row>
    <row r="249" spans="54:55">
      <c r="BB249" s="536"/>
      <c r="BC249" s="536"/>
    </row>
    <row r="250" spans="54:55">
      <c r="BB250" s="536"/>
      <c r="BC250" s="536"/>
    </row>
    <row r="251" spans="54:55">
      <c r="BB251" s="536"/>
      <c r="BC251" s="536"/>
    </row>
    <row r="252" spans="54:55">
      <c r="BB252" s="536"/>
      <c r="BC252" s="536"/>
    </row>
    <row r="253" spans="54:55">
      <c r="BB253" s="536"/>
      <c r="BC253" s="536"/>
    </row>
    <row r="254" spans="54:55">
      <c r="BB254" s="536"/>
      <c r="BC254" s="536"/>
    </row>
    <row r="255" spans="54:55">
      <c r="BB255" s="536"/>
      <c r="BC255" s="536"/>
    </row>
    <row r="256" spans="54:55">
      <c r="BB256" s="536"/>
      <c r="BC256" s="536"/>
    </row>
    <row r="257" spans="54:55">
      <c r="BB257" s="536"/>
      <c r="BC257" s="536"/>
    </row>
    <row r="258" spans="54:55">
      <c r="BB258" s="536"/>
      <c r="BC258" s="536"/>
    </row>
    <row r="259" spans="54:55">
      <c r="BB259" s="536"/>
      <c r="BC259" s="536"/>
    </row>
    <row r="260" spans="54:55">
      <c r="BB260" s="536"/>
      <c r="BC260" s="536"/>
    </row>
    <row r="261" spans="54:55">
      <c r="BB261" s="536"/>
      <c r="BC261" s="536"/>
    </row>
    <row r="262" spans="54:55">
      <c r="BB262" s="536"/>
      <c r="BC262" s="536"/>
    </row>
    <row r="263" spans="54:55">
      <c r="BB263" s="536"/>
      <c r="BC263" s="536"/>
    </row>
    <row r="264" spans="54:55">
      <c r="BB264" s="536"/>
      <c r="BC264" s="536"/>
    </row>
    <row r="265" spans="54:55">
      <c r="BB265" s="536"/>
      <c r="BC265" s="536"/>
    </row>
    <row r="266" spans="54:55">
      <c r="BB266" s="536"/>
      <c r="BC266" s="536"/>
    </row>
    <row r="267" spans="54:55">
      <c r="BB267" s="536"/>
      <c r="BC267" s="536"/>
    </row>
    <row r="268" spans="54:55">
      <c r="BB268" s="536"/>
      <c r="BC268" s="536"/>
    </row>
    <row r="269" spans="54:55">
      <c r="BB269" s="536"/>
      <c r="BC269" s="536"/>
    </row>
    <row r="270" spans="54:55">
      <c r="BB270" s="536"/>
      <c r="BC270" s="536"/>
    </row>
    <row r="271" spans="54:55">
      <c r="BB271" s="536"/>
      <c r="BC271" s="536"/>
    </row>
    <row r="272" spans="54:55">
      <c r="BB272" s="536"/>
      <c r="BC272" s="536"/>
    </row>
    <row r="273" spans="54:55">
      <c r="BB273" s="536"/>
      <c r="BC273" s="536"/>
    </row>
    <row r="274" spans="54:55">
      <c r="BB274" s="536"/>
      <c r="BC274" s="536"/>
    </row>
    <row r="275" spans="54:55">
      <c r="BB275" s="536"/>
      <c r="BC275" s="536"/>
    </row>
    <row r="276" spans="54:55">
      <c r="BB276" s="536"/>
      <c r="BC276" s="536"/>
    </row>
    <row r="277" spans="54:55">
      <c r="BB277" s="536"/>
      <c r="BC277" s="536"/>
    </row>
    <row r="278" spans="54:55">
      <c r="BB278" s="536"/>
      <c r="BC278" s="536"/>
    </row>
    <row r="279" spans="54:55">
      <c r="BB279" s="536"/>
      <c r="BC279" s="536"/>
    </row>
    <row r="280" spans="54:55">
      <c r="BB280" s="536"/>
      <c r="BC280" s="536"/>
    </row>
    <row r="281" spans="54:55">
      <c r="BB281" s="536"/>
      <c r="BC281" s="536"/>
    </row>
    <row r="282" spans="54:55">
      <c r="BB282" s="536"/>
      <c r="BC282" s="536"/>
    </row>
    <row r="283" spans="54:55">
      <c r="BB283" s="536"/>
      <c r="BC283" s="536"/>
    </row>
    <row r="284" spans="54:55">
      <c r="BB284" s="536"/>
      <c r="BC284" s="536"/>
    </row>
    <row r="285" spans="54:55">
      <c r="BB285" s="536"/>
      <c r="BC285" s="536"/>
    </row>
    <row r="286" spans="54:55">
      <c r="BB286" s="536"/>
      <c r="BC286" s="536"/>
    </row>
    <row r="287" spans="54:55">
      <c r="BB287" s="536"/>
      <c r="BC287" s="536"/>
    </row>
    <row r="288" spans="54:55">
      <c r="BB288" s="536"/>
      <c r="BC288" s="536"/>
    </row>
    <row r="289" spans="54:55">
      <c r="BB289" s="536"/>
      <c r="BC289" s="536"/>
    </row>
    <row r="290" spans="54:55">
      <c r="BB290" s="536"/>
      <c r="BC290" s="536"/>
    </row>
    <row r="291" spans="54:55">
      <c r="BB291" s="536"/>
      <c r="BC291" s="536"/>
    </row>
    <row r="292" spans="54:55">
      <c r="BB292" s="536"/>
      <c r="BC292" s="536"/>
    </row>
    <row r="293" spans="54:55">
      <c r="BB293" s="536"/>
      <c r="BC293" s="536"/>
    </row>
    <row r="294" spans="54:55">
      <c r="BB294" s="536"/>
      <c r="BC294" s="536"/>
    </row>
    <row r="295" spans="54:55">
      <c r="BB295" s="536"/>
      <c r="BC295" s="536"/>
    </row>
    <row r="296" spans="54:55">
      <c r="BB296" s="536"/>
      <c r="BC296" s="536"/>
    </row>
    <row r="297" spans="54:55">
      <c r="BB297" s="536"/>
      <c r="BC297" s="536"/>
    </row>
    <row r="298" spans="54:55">
      <c r="BB298" s="536"/>
      <c r="BC298" s="536"/>
    </row>
    <row r="299" spans="54:55">
      <c r="BB299" s="536"/>
      <c r="BC299" s="536"/>
    </row>
    <row r="300" spans="54:55">
      <c r="BB300" s="536"/>
      <c r="BC300" s="536"/>
    </row>
    <row r="301" spans="54:55">
      <c r="BB301" s="536"/>
      <c r="BC301" s="536"/>
    </row>
    <row r="302" spans="54:55">
      <c r="BB302" s="536"/>
      <c r="BC302" s="536"/>
    </row>
    <row r="303" spans="54:55">
      <c r="BB303" s="536"/>
      <c r="BC303" s="536"/>
    </row>
    <row r="304" spans="54:55">
      <c r="BB304" s="536"/>
      <c r="BC304" s="536"/>
    </row>
    <row r="305" spans="54:55">
      <c r="BB305" s="536"/>
      <c r="BC305" s="536"/>
    </row>
    <row r="306" spans="54:55">
      <c r="BB306" s="536"/>
      <c r="BC306" s="536"/>
    </row>
    <row r="307" spans="54:55">
      <c r="BB307" s="536"/>
      <c r="BC307" s="536"/>
    </row>
    <row r="308" spans="54:55">
      <c r="BB308" s="536"/>
      <c r="BC308" s="536"/>
    </row>
    <row r="309" spans="54:55">
      <c r="BB309" s="536"/>
      <c r="BC309" s="536"/>
    </row>
    <row r="310" spans="54:55">
      <c r="BB310" s="536"/>
      <c r="BC310" s="536"/>
    </row>
    <row r="311" spans="54:55">
      <c r="BB311" s="536"/>
      <c r="BC311" s="536"/>
    </row>
    <row r="312" spans="54:55">
      <c r="BB312" s="536"/>
      <c r="BC312" s="536"/>
    </row>
    <row r="313" spans="54:55">
      <c r="BB313" s="536"/>
      <c r="BC313" s="536"/>
    </row>
    <row r="314" spans="54:55">
      <c r="BB314" s="536"/>
      <c r="BC314" s="536"/>
    </row>
    <row r="315" spans="54:55">
      <c r="BB315" s="536"/>
      <c r="BC315" s="536"/>
    </row>
    <row r="316" spans="54:55">
      <c r="BB316" s="536"/>
      <c r="BC316" s="536"/>
    </row>
    <row r="317" spans="54:55">
      <c r="BB317" s="536"/>
      <c r="BC317" s="536"/>
    </row>
    <row r="318" spans="54:55">
      <c r="BB318" s="536"/>
      <c r="BC318" s="536"/>
    </row>
    <row r="319" spans="54:55">
      <c r="BB319" s="536"/>
      <c r="BC319" s="536"/>
    </row>
    <row r="320" spans="54:55">
      <c r="BB320" s="536"/>
      <c r="BC320" s="536"/>
    </row>
    <row r="321" spans="54:55">
      <c r="BB321" s="536"/>
      <c r="BC321" s="536"/>
    </row>
    <row r="322" spans="54:55">
      <c r="BB322" s="536"/>
      <c r="BC322" s="536"/>
    </row>
    <row r="323" spans="54:55">
      <c r="BB323" s="536"/>
      <c r="BC323" s="536"/>
    </row>
    <row r="324" spans="54:55">
      <c r="BB324" s="536"/>
      <c r="BC324" s="536"/>
    </row>
    <row r="325" spans="54:55">
      <c r="BB325" s="536"/>
      <c r="BC325" s="536"/>
    </row>
    <row r="326" spans="54:55">
      <c r="BB326" s="536"/>
      <c r="BC326" s="536"/>
    </row>
    <row r="327" spans="54:55">
      <c r="BB327" s="536"/>
      <c r="BC327" s="536"/>
    </row>
    <row r="328" spans="54:55">
      <c r="BB328" s="536"/>
      <c r="BC328" s="536"/>
    </row>
    <row r="329" spans="54:55">
      <c r="BB329" s="536"/>
      <c r="BC329" s="536"/>
    </row>
    <row r="330" spans="54:55">
      <c r="BB330" s="536"/>
      <c r="BC330" s="536"/>
    </row>
    <row r="331" spans="54:55">
      <c r="BB331" s="536"/>
      <c r="BC331" s="536"/>
    </row>
    <row r="332" spans="54:55">
      <c r="BB332" s="536"/>
      <c r="BC332" s="536"/>
    </row>
    <row r="333" spans="54:55">
      <c r="BB333" s="536"/>
      <c r="BC333" s="536"/>
    </row>
    <row r="334" spans="54:55">
      <c r="BB334" s="536"/>
      <c r="BC334" s="536"/>
    </row>
    <row r="335" spans="54:55">
      <c r="BB335" s="536"/>
      <c r="BC335" s="536"/>
    </row>
    <row r="336" spans="54:55">
      <c r="BB336" s="536"/>
      <c r="BC336" s="536"/>
    </row>
    <row r="337" spans="54:55">
      <c r="BB337" s="536"/>
      <c r="BC337" s="536"/>
    </row>
    <row r="338" spans="54:55">
      <c r="BB338" s="536"/>
      <c r="BC338" s="536"/>
    </row>
    <row r="339" spans="54:55">
      <c r="BB339" s="536"/>
      <c r="BC339" s="536"/>
    </row>
    <row r="340" spans="54:55">
      <c r="BB340" s="536"/>
      <c r="BC340" s="536"/>
    </row>
    <row r="341" spans="54:55">
      <c r="BB341" s="536"/>
      <c r="BC341" s="536"/>
    </row>
    <row r="342" spans="54:55">
      <c r="BB342" s="536"/>
      <c r="BC342" s="536"/>
    </row>
    <row r="343" spans="54:55">
      <c r="BB343" s="536"/>
      <c r="BC343" s="536"/>
    </row>
    <row r="344" spans="54:55">
      <c r="BB344" s="536"/>
      <c r="BC344" s="536"/>
    </row>
    <row r="345" spans="54:55">
      <c r="BB345" s="536"/>
      <c r="BC345" s="536"/>
    </row>
    <row r="346" spans="54:55">
      <c r="BB346" s="536"/>
      <c r="BC346" s="536"/>
    </row>
    <row r="347" spans="54:55">
      <c r="BB347" s="536"/>
      <c r="BC347" s="536"/>
    </row>
    <row r="348" spans="54:55">
      <c r="BB348" s="536"/>
      <c r="BC348" s="536"/>
    </row>
    <row r="349" spans="54:55">
      <c r="BB349" s="536"/>
      <c r="BC349" s="536"/>
    </row>
    <row r="350" spans="54:55">
      <c r="BB350" s="536"/>
      <c r="BC350" s="536"/>
    </row>
    <row r="351" spans="54:55">
      <c r="BB351" s="536"/>
      <c r="BC351" s="536"/>
    </row>
    <row r="352" spans="54:55">
      <c r="BB352" s="536"/>
      <c r="BC352" s="536"/>
    </row>
    <row r="353" spans="54:55">
      <c r="BB353" s="536"/>
      <c r="BC353" s="536"/>
    </row>
    <row r="354" spans="54:55">
      <c r="BB354" s="536"/>
      <c r="BC354" s="536"/>
    </row>
    <row r="355" spans="54:55">
      <c r="BB355" s="536"/>
      <c r="BC355" s="536"/>
    </row>
    <row r="356" spans="54:55">
      <c r="BB356" s="536"/>
      <c r="BC356" s="536"/>
    </row>
    <row r="357" spans="54:55">
      <c r="BB357" s="536"/>
      <c r="BC357" s="536"/>
    </row>
    <row r="358" spans="54:55">
      <c r="BB358" s="536"/>
      <c r="BC358" s="536"/>
    </row>
    <row r="359" spans="54:55">
      <c r="BB359" s="536"/>
      <c r="BC359" s="536"/>
    </row>
    <row r="360" spans="54:55">
      <c r="BB360" s="536"/>
      <c r="BC360" s="536"/>
    </row>
    <row r="361" spans="54:55">
      <c r="BB361" s="536"/>
      <c r="BC361" s="536"/>
    </row>
    <row r="362" spans="54:55">
      <c r="BB362" s="536"/>
      <c r="BC362" s="536"/>
    </row>
    <row r="363" spans="54:55">
      <c r="BB363" s="536"/>
      <c r="BC363" s="536"/>
    </row>
    <row r="364" spans="54:55">
      <c r="BB364" s="536"/>
      <c r="BC364" s="536"/>
    </row>
    <row r="365" spans="54:55">
      <c r="BB365" s="536"/>
      <c r="BC365" s="536"/>
    </row>
    <row r="366" spans="54:55">
      <c r="BB366" s="536"/>
      <c r="BC366" s="536"/>
    </row>
    <row r="367" spans="54:55">
      <c r="BB367" s="536"/>
      <c r="BC367" s="536"/>
    </row>
    <row r="368" spans="54:55">
      <c r="BB368" s="536"/>
      <c r="BC368" s="536"/>
    </row>
    <row r="369" spans="54:55">
      <c r="BB369" s="536"/>
      <c r="BC369" s="536"/>
    </row>
    <row r="370" spans="54:55">
      <c r="BB370" s="536"/>
      <c r="BC370" s="536"/>
    </row>
    <row r="371" spans="54:55">
      <c r="BB371" s="536"/>
      <c r="BC371" s="536"/>
    </row>
    <row r="372" spans="54:55">
      <c r="BB372" s="536"/>
      <c r="BC372" s="536"/>
    </row>
    <row r="373" spans="54:55">
      <c r="BB373" s="536"/>
      <c r="BC373" s="536"/>
    </row>
    <row r="374" spans="54:55">
      <c r="BB374" s="536"/>
      <c r="BC374" s="536"/>
    </row>
    <row r="375" spans="54:55">
      <c r="BB375" s="536"/>
      <c r="BC375" s="536"/>
    </row>
    <row r="376" spans="54:55">
      <c r="BB376" s="536"/>
      <c r="BC376" s="536"/>
    </row>
    <row r="377" spans="54:55">
      <c r="BB377" s="536"/>
      <c r="BC377" s="536"/>
    </row>
    <row r="378" spans="54:55">
      <c r="BB378" s="536"/>
      <c r="BC378" s="536"/>
    </row>
    <row r="379" spans="54:55">
      <c r="BB379" s="536"/>
      <c r="BC379" s="536"/>
    </row>
    <row r="380" spans="54:55">
      <c r="BB380" s="536"/>
      <c r="BC380" s="536"/>
    </row>
    <row r="381" spans="54:55">
      <c r="BB381" s="536"/>
      <c r="BC381" s="536"/>
    </row>
    <row r="382" spans="54:55">
      <c r="BB382" s="536"/>
      <c r="BC382" s="536"/>
    </row>
    <row r="383" spans="54:55">
      <c r="BB383" s="536"/>
      <c r="BC383" s="536"/>
    </row>
    <row r="384" spans="54:55">
      <c r="BB384" s="536"/>
      <c r="BC384" s="536"/>
    </row>
    <row r="385" spans="54:55">
      <c r="BB385" s="536"/>
      <c r="BC385" s="536"/>
    </row>
    <row r="386" spans="54:55">
      <c r="BB386" s="536"/>
      <c r="BC386" s="536"/>
    </row>
    <row r="387" spans="54:55">
      <c r="BB387" s="536"/>
      <c r="BC387" s="536"/>
    </row>
    <row r="388" spans="54:55">
      <c r="BB388" s="536"/>
      <c r="BC388" s="536"/>
    </row>
    <row r="389" spans="54:55">
      <c r="BB389" s="536"/>
      <c r="BC389" s="536"/>
    </row>
    <row r="390" spans="54:55">
      <c r="BB390" s="536"/>
      <c r="BC390" s="536"/>
    </row>
    <row r="391" spans="54:55">
      <c r="BB391" s="536"/>
      <c r="BC391" s="536"/>
    </row>
    <row r="392" spans="54:55">
      <c r="BB392" s="536"/>
      <c r="BC392" s="536"/>
    </row>
    <row r="393" spans="54:55">
      <c r="BB393" s="536"/>
      <c r="BC393" s="536"/>
    </row>
    <row r="394" spans="54:55">
      <c r="BB394" s="536"/>
      <c r="BC394" s="536"/>
    </row>
    <row r="395" spans="54:55">
      <c r="BB395" s="536"/>
      <c r="BC395" s="536"/>
    </row>
    <row r="396" spans="54:55">
      <c r="BB396" s="536"/>
      <c r="BC396" s="536"/>
    </row>
    <row r="397" spans="54:55">
      <c r="BB397" s="536"/>
      <c r="BC397" s="536"/>
    </row>
    <row r="398" spans="54:55">
      <c r="BB398" s="536"/>
      <c r="BC398" s="536"/>
    </row>
    <row r="399" spans="54:55">
      <c r="BB399" s="536"/>
      <c r="BC399" s="536"/>
    </row>
    <row r="400" spans="54:55">
      <c r="BB400" s="536"/>
      <c r="BC400" s="536"/>
    </row>
    <row r="401" spans="54:55">
      <c r="BB401" s="536"/>
      <c r="BC401" s="536"/>
    </row>
    <row r="402" spans="54:55">
      <c r="BB402" s="536"/>
      <c r="BC402" s="536"/>
    </row>
    <row r="403" spans="54:55">
      <c r="BB403" s="536"/>
      <c r="BC403" s="536"/>
    </row>
    <row r="404" spans="54:55">
      <c r="BB404" s="536"/>
      <c r="BC404" s="536"/>
    </row>
    <row r="405" spans="54:55">
      <c r="BB405" s="536"/>
      <c r="BC405" s="536"/>
    </row>
    <row r="406" spans="54:55">
      <c r="BB406" s="536"/>
      <c r="BC406" s="536"/>
    </row>
    <row r="407" spans="54:55">
      <c r="BB407" s="536"/>
      <c r="BC407" s="536"/>
    </row>
  </sheetData>
  <mergeCells count="330">
    <mergeCell ref="AS6:AT6"/>
    <mergeCell ref="AU6:AV6"/>
    <mergeCell ref="AG7:AH8"/>
    <mergeCell ref="AM7:AN8"/>
    <mergeCell ref="AU7:AV8"/>
    <mergeCell ref="AG6:AH6"/>
    <mergeCell ref="AK6:AL6"/>
    <mergeCell ref="AQ8:AR8"/>
    <mergeCell ref="AS8:AT8"/>
    <mergeCell ref="C9:D9"/>
    <mergeCell ref="AW10:AW11"/>
    <mergeCell ref="AX10:AX11"/>
    <mergeCell ref="AW12:AW13"/>
    <mergeCell ref="E8:F8"/>
    <mergeCell ref="G8:H8"/>
    <mergeCell ref="K8:L8"/>
    <mergeCell ref="AA7:AB8"/>
    <mergeCell ref="AE8:AF8"/>
    <mergeCell ref="AI8:AJ8"/>
    <mergeCell ref="A10:D11"/>
    <mergeCell ref="A12:D13"/>
    <mergeCell ref="G6:H6"/>
    <mergeCell ref="I6:J6"/>
    <mergeCell ref="M6:N6"/>
    <mergeCell ref="O6:P6"/>
    <mergeCell ref="S6:T6"/>
    <mergeCell ref="U6:V6"/>
    <mergeCell ref="Y6:Z6"/>
    <mergeCell ref="AA6:AB6"/>
    <mergeCell ref="AK8:AL8"/>
    <mergeCell ref="M8:N8"/>
    <mergeCell ref="S8:T8"/>
    <mergeCell ref="W8:X8"/>
    <mergeCell ref="Y8:Z8"/>
    <mergeCell ref="AC8:AD8"/>
    <mergeCell ref="U7:V8"/>
    <mergeCell ref="I7:J8"/>
    <mergeCell ref="O7:P8"/>
    <mergeCell ref="Q8:R8"/>
    <mergeCell ref="I5:J5"/>
    <mergeCell ref="O5:P5"/>
    <mergeCell ref="U5:V5"/>
    <mergeCell ref="AA5:AB5"/>
    <mergeCell ref="AG5:AH5"/>
    <mergeCell ref="AM5:AN5"/>
    <mergeCell ref="AA4:AB4"/>
    <mergeCell ref="AK4:AL4"/>
    <mergeCell ref="AM6:AN6"/>
    <mergeCell ref="AE6:AF6"/>
    <mergeCell ref="AU5:AV5"/>
    <mergeCell ref="AM4:AN4"/>
    <mergeCell ref="AO4:AP4"/>
    <mergeCell ref="AQ4:AR4"/>
    <mergeCell ref="AC4:AD4"/>
    <mergeCell ref="AE4:AF4"/>
    <mergeCell ref="AG4:AH4"/>
    <mergeCell ref="AI4:AJ4"/>
    <mergeCell ref="AS4:AT4"/>
    <mergeCell ref="AU4:AV4"/>
    <mergeCell ref="E3:J3"/>
    <mergeCell ref="E4:F4"/>
    <mergeCell ref="G4:H4"/>
    <mergeCell ref="I4:J4"/>
    <mergeCell ref="K4:L4"/>
    <mergeCell ref="M4:N4"/>
    <mergeCell ref="K3:P3"/>
    <mergeCell ref="O4:P4"/>
    <mergeCell ref="Q4:R4"/>
    <mergeCell ref="Q3:V3"/>
    <mergeCell ref="A14:D15"/>
    <mergeCell ref="A16:D17"/>
    <mergeCell ref="A30:D31"/>
    <mergeCell ref="AX26:AX27"/>
    <mergeCell ref="AX12:AX13"/>
    <mergeCell ref="AX16:AX17"/>
    <mergeCell ref="AW16:AW17"/>
    <mergeCell ref="AW14:AW15"/>
    <mergeCell ref="AX14:AX15"/>
    <mergeCell ref="AX24:AX25"/>
    <mergeCell ref="AX20:AX21"/>
    <mergeCell ref="AX18:AX19"/>
    <mergeCell ref="AW18:AW19"/>
    <mergeCell ref="AW20:AW21"/>
    <mergeCell ref="A28:D29"/>
    <mergeCell ref="AW28:AW29"/>
    <mergeCell ref="AX28:AX29"/>
    <mergeCell ref="AW24:AW25"/>
    <mergeCell ref="AX22:AX23"/>
    <mergeCell ref="AX30:AX31"/>
    <mergeCell ref="A18:D19"/>
    <mergeCell ref="A20:D21"/>
    <mergeCell ref="A22:D23"/>
    <mergeCell ref="A24:D25"/>
    <mergeCell ref="A26:D27"/>
    <mergeCell ref="AA43:AB43"/>
    <mergeCell ref="K43:L43"/>
    <mergeCell ref="U43:V43"/>
    <mergeCell ref="AW26:AW27"/>
    <mergeCell ref="AW30:AW31"/>
    <mergeCell ref="AW22:AW23"/>
    <mergeCell ref="W43:X43"/>
    <mergeCell ref="M43:N43"/>
    <mergeCell ref="O43:P43"/>
    <mergeCell ref="Q43:R43"/>
    <mergeCell ref="Y43:Z43"/>
    <mergeCell ref="E42:J42"/>
    <mergeCell ref="E43:F43"/>
    <mergeCell ref="G43:H43"/>
    <mergeCell ref="I43:J43"/>
    <mergeCell ref="G45:H45"/>
    <mergeCell ref="I45:J45"/>
    <mergeCell ref="M45:N45"/>
    <mergeCell ref="O45:P45"/>
    <mergeCell ref="AU43:AV43"/>
    <mergeCell ref="I44:J44"/>
    <mergeCell ref="O44:P44"/>
    <mergeCell ref="U44:V44"/>
    <mergeCell ref="AA44:AB44"/>
    <mergeCell ref="S43:T43"/>
    <mergeCell ref="AM44:AN44"/>
    <mergeCell ref="AU44:AV44"/>
    <mergeCell ref="AK43:AL43"/>
    <mergeCell ref="AQ43:AR43"/>
    <mergeCell ref="AE43:AF43"/>
    <mergeCell ref="AG43:AH43"/>
    <mergeCell ref="AI43:AJ43"/>
    <mergeCell ref="AS43:AT43"/>
    <mergeCell ref="AM43:AN43"/>
    <mergeCell ref="AS45:AT45"/>
    <mergeCell ref="AU45:AV45"/>
    <mergeCell ref="AG44:AH44"/>
    <mergeCell ref="AO43:AP43"/>
    <mergeCell ref="AC43:AD43"/>
    <mergeCell ref="AA46:AB47"/>
    <mergeCell ref="AG46:AH47"/>
    <mergeCell ref="AM46:AN47"/>
    <mergeCell ref="AU46:AV47"/>
    <mergeCell ref="Q47:R47"/>
    <mergeCell ref="AE45:AF45"/>
    <mergeCell ref="AG45:AH45"/>
    <mergeCell ref="AK45:AL45"/>
    <mergeCell ref="AM45:AN45"/>
    <mergeCell ref="S45:T45"/>
    <mergeCell ref="U45:V45"/>
    <mergeCell ref="Y45:Z45"/>
    <mergeCell ref="AA45:AB45"/>
    <mergeCell ref="A51:D52"/>
    <mergeCell ref="AW51:AW52"/>
    <mergeCell ref="AX51:AX52"/>
    <mergeCell ref="AW49:AW50"/>
    <mergeCell ref="AX49:AX50"/>
    <mergeCell ref="AQ47:AR47"/>
    <mergeCell ref="AS47:AT47"/>
    <mergeCell ref="C48:D48"/>
    <mergeCell ref="A49:D50"/>
    <mergeCell ref="AE47:AF47"/>
    <mergeCell ref="S47:T47"/>
    <mergeCell ref="W47:X47"/>
    <mergeCell ref="Y47:Z47"/>
    <mergeCell ref="AC47:AD47"/>
    <mergeCell ref="E47:F47"/>
    <mergeCell ref="G47:H47"/>
    <mergeCell ref="K47:L47"/>
    <mergeCell ref="M47:N47"/>
    <mergeCell ref="AI47:AJ47"/>
    <mergeCell ref="AK47:AL47"/>
    <mergeCell ref="AO47:AP47"/>
    <mergeCell ref="I46:J47"/>
    <mergeCell ref="O46:P47"/>
    <mergeCell ref="U46:V47"/>
    <mergeCell ref="A57:D58"/>
    <mergeCell ref="AW57:AW58"/>
    <mergeCell ref="AX57:AX58"/>
    <mergeCell ref="A55:D56"/>
    <mergeCell ref="AW55:AW56"/>
    <mergeCell ref="AX55:AX56"/>
    <mergeCell ref="A53:D54"/>
    <mergeCell ref="AW53:AW54"/>
    <mergeCell ref="AX53:AX54"/>
    <mergeCell ref="A63:D64"/>
    <mergeCell ref="AW63:AW64"/>
    <mergeCell ref="AX63:AX64"/>
    <mergeCell ref="A61:D62"/>
    <mergeCell ref="AW61:AW62"/>
    <mergeCell ref="AX61:AX62"/>
    <mergeCell ref="A59:D60"/>
    <mergeCell ref="AW59:AW60"/>
    <mergeCell ref="AX59:AX60"/>
    <mergeCell ref="E81:J81"/>
    <mergeCell ref="A69:D70"/>
    <mergeCell ref="AW69:AW70"/>
    <mergeCell ref="AX69:AX70"/>
    <mergeCell ref="A65:D66"/>
    <mergeCell ref="AW65:AW66"/>
    <mergeCell ref="AX65:AX66"/>
    <mergeCell ref="A67:D68"/>
    <mergeCell ref="AW67:AW68"/>
    <mergeCell ref="AX67:AX68"/>
    <mergeCell ref="K81:P81"/>
    <mergeCell ref="Q81:V81"/>
    <mergeCell ref="W81:AB81"/>
    <mergeCell ref="AC81:AH81"/>
    <mergeCell ref="AI81:AN81"/>
    <mergeCell ref="AO81:AP81"/>
    <mergeCell ref="AA82:AB82"/>
    <mergeCell ref="M82:N82"/>
    <mergeCell ref="O82:P82"/>
    <mergeCell ref="Q82:R82"/>
    <mergeCell ref="S82:T82"/>
    <mergeCell ref="E82:F82"/>
    <mergeCell ref="G82:H82"/>
    <mergeCell ref="I82:J82"/>
    <mergeCell ref="K82:L82"/>
    <mergeCell ref="G84:H84"/>
    <mergeCell ref="I84:J84"/>
    <mergeCell ref="M84:N84"/>
    <mergeCell ref="O84:P84"/>
    <mergeCell ref="AS82:AT82"/>
    <mergeCell ref="AU82:AV82"/>
    <mergeCell ref="I83:J83"/>
    <mergeCell ref="O83:P83"/>
    <mergeCell ref="U83:V83"/>
    <mergeCell ref="AA83:AB83"/>
    <mergeCell ref="AG83:AH83"/>
    <mergeCell ref="AM83:AN83"/>
    <mergeCell ref="AU83:AV83"/>
    <mergeCell ref="AK82:AL82"/>
    <mergeCell ref="AM82:AN82"/>
    <mergeCell ref="AO82:AP82"/>
    <mergeCell ref="AQ82:AR82"/>
    <mergeCell ref="AC82:AD82"/>
    <mergeCell ref="AE82:AF82"/>
    <mergeCell ref="AG82:AH82"/>
    <mergeCell ref="AI82:AJ82"/>
    <mergeCell ref="U82:V82"/>
    <mergeCell ref="W82:X82"/>
    <mergeCell ref="Y82:Z82"/>
    <mergeCell ref="AS84:AT84"/>
    <mergeCell ref="AU84:AV84"/>
    <mergeCell ref="I85:J86"/>
    <mergeCell ref="O85:P86"/>
    <mergeCell ref="U85:V86"/>
    <mergeCell ref="AA85:AB86"/>
    <mergeCell ref="AU85:AV86"/>
    <mergeCell ref="Q86:R86"/>
    <mergeCell ref="AE84:AF84"/>
    <mergeCell ref="AG84:AH84"/>
    <mergeCell ref="AK84:AL84"/>
    <mergeCell ref="AM84:AN84"/>
    <mergeCell ref="S84:T84"/>
    <mergeCell ref="U84:V84"/>
    <mergeCell ref="Y84:Z84"/>
    <mergeCell ref="AA84:AB84"/>
    <mergeCell ref="A90:D91"/>
    <mergeCell ref="AW90:AW91"/>
    <mergeCell ref="AX90:AX91"/>
    <mergeCell ref="AW88:AW89"/>
    <mergeCell ref="AX88:AX89"/>
    <mergeCell ref="AQ86:AR86"/>
    <mergeCell ref="AS86:AT86"/>
    <mergeCell ref="C87:D87"/>
    <mergeCell ref="A88:D89"/>
    <mergeCell ref="AE86:AF86"/>
    <mergeCell ref="AI86:AJ86"/>
    <mergeCell ref="AK86:AL86"/>
    <mergeCell ref="AO86:AP86"/>
    <mergeCell ref="S86:T86"/>
    <mergeCell ref="W86:X86"/>
    <mergeCell ref="Y86:Z86"/>
    <mergeCell ref="AC86:AD86"/>
    <mergeCell ref="AG85:AH86"/>
    <mergeCell ref="AM85:AN86"/>
    <mergeCell ref="E86:F86"/>
    <mergeCell ref="G86:H86"/>
    <mergeCell ref="K86:L86"/>
    <mergeCell ref="M86:N86"/>
    <mergeCell ref="A96:D97"/>
    <mergeCell ref="AW96:AW97"/>
    <mergeCell ref="AX96:AX97"/>
    <mergeCell ref="A94:D95"/>
    <mergeCell ref="AW94:AW95"/>
    <mergeCell ref="AX94:AX95"/>
    <mergeCell ref="A92:D93"/>
    <mergeCell ref="AW92:AW93"/>
    <mergeCell ref="AX92:AX93"/>
    <mergeCell ref="A102:D103"/>
    <mergeCell ref="AW102:AW103"/>
    <mergeCell ref="AX102:AX103"/>
    <mergeCell ref="A100:D101"/>
    <mergeCell ref="AW100:AW101"/>
    <mergeCell ref="AX100:AX101"/>
    <mergeCell ref="A98:D99"/>
    <mergeCell ref="AW98:AW99"/>
    <mergeCell ref="AX98:AX99"/>
    <mergeCell ref="A108:D109"/>
    <mergeCell ref="AW108:AW109"/>
    <mergeCell ref="AX108:AX109"/>
    <mergeCell ref="A104:D105"/>
    <mergeCell ref="AW104:AW105"/>
    <mergeCell ref="AX104:AX105"/>
    <mergeCell ref="A106:D107"/>
    <mergeCell ref="AW106:AW107"/>
    <mergeCell ref="AX106:AX107"/>
    <mergeCell ref="W3:AB3"/>
    <mergeCell ref="AC3:AH3"/>
    <mergeCell ref="AI3:AN3"/>
    <mergeCell ref="AO3:AP3"/>
    <mergeCell ref="K42:P42"/>
    <mergeCell ref="Q42:V42"/>
    <mergeCell ref="W42:AB42"/>
    <mergeCell ref="AC42:AH42"/>
    <mergeCell ref="AI42:AN42"/>
    <mergeCell ref="S4:T4"/>
    <mergeCell ref="U4:V4"/>
    <mergeCell ref="W4:X4"/>
    <mergeCell ref="Y4:Z4"/>
    <mergeCell ref="AO42:AP42"/>
    <mergeCell ref="AO8:AP8"/>
    <mergeCell ref="BA42:BA48"/>
    <mergeCell ref="BB42:BB48"/>
    <mergeCell ref="BC42:BC48"/>
    <mergeCell ref="BD42:BD48"/>
    <mergeCell ref="BA81:BA87"/>
    <mergeCell ref="BB81:BB87"/>
    <mergeCell ref="BC81:BC87"/>
    <mergeCell ref="BD81:BD87"/>
    <mergeCell ref="BD3:BD9"/>
    <mergeCell ref="BA3:BA9"/>
    <mergeCell ref="BB3:BB9"/>
    <mergeCell ref="BC3:BC9"/>
  </mergeCells>
  <phoneticPr fontId="2"/>
  <pageMargins left="0.78740157480314965" right="0.78740157480314965" top="1.0629921259842521" bottom="0.47244094488188981" header="0.82677165354330717" footer="0.51181102362204722"/>
  <pageSetup paperSize="9" scale="40" fitToHeight="0" orientation="landscape" r:id="rId1"/>
  <headerFooter alignWithMargins="0">
    <oddHeader>&amp;C（19）運転事故調査票　　（その&amp;P）</oddHeader>
    <oddFooter>&amp;P / &amp;N ページ</oddFooter>
  </headerFooter>
  <ignoredErrors>
    <ignoredError sqref="E30:AV31 E28:E29 E10:AV27 F28:AV29 E109:AV109 E49:AV67 E69:AV70 E68:AN68 AQ68:AV68 AO68:AP68 AR88 AR89 AT88 AT89:AV89 AV88 AP88 E90:AN103 E88:AO88 E89:AN89 E108:AP108 AS108:AV108 E105:AN107 E104:AD104 AE104:AN104 AQ108:AR108" unlockedFormula="1"/>
    <ignoredError sqref="BA11:BB24 BA26:BB27 BA30:BB30 BB50 BA53:BB67 BD89:BD106 BB51" formula="1"/>
    <ignoredError sqref="AO90:AP107 AO89:AP89" formula="1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5</vt:i4>
      </vt:variant>
    </vt:vector>
  </HeadingPairs>
  <TitlesOfParts>
    <vt:vector size="8" baseType="lpstr">
      <vt:lpstr>ＪＲ</vt:lpstr>
      <vt:lpstr>民鉄</vt:lpstr>
      <vt:lpstr>局別</vt:lpstr>
      <vt:lpstr>ＪＲ!Print_Area</vt:lpstr>
      <vt:lpstr>局別!Print_Area</vt:lpstr>
      <vt:lpstr>民鉄!Print_Area</vt:lpstr>
      <vt:lpstr>ＪＲ!Print_Titles</vt:lpstr>
      <vt:lpstr>民鉄!Print_Titles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