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U:\☆☆新フォルダ整理☆☆\03_鑑定評価指導室\07_専門調査官\２０２６年度\HP修正\事業実績\"/>
    </mc:Choice>
  </mc:AlternateContent>
  <xr:revisionPtr revIDLastSave="0" documentId="8_{C1DAB9AD-7FCE-4F87-B979-860870A6D8C0}" xr6:coauthVersionLast="47" xr6:coauthVersionMax="47" xr10:uidLastSave="{00000000-0000-0000-0000-000000000000}"/>
  <bookViews>
    <workbookView xWindow="-110" yWindow="-110" windowWidth="19420" windowHeight="10300" tabRatio="889" xr2:uid="{00000000-000D-0000-FFFF-FFFF00000000}"/>
  </bookViews>
  <sheets>
    <sheet name="表１　過去５ヶ年の事業実績表（価格評価、賃料評価のほか固定資産" sheetId="233" r:id="rId1"/>
    <sheet name="表２　依頼目的別　件数及び報酬（価格評価）" sheetId="227" r:id="rId2"/>
    <sheet name="表３　依頼目的別　件数及び報酬（賃料評価）" sheetId="228" r:id="rId3"/>
    <sheet name="表４　１件当たりの鑑定評価額別　件数及び報酬（価格評価）" sheetId="229" r:id="rId4"/>
    <sheet name="表５　依頼先別　件数及び報酬（価格評価及び賃料評価）" sheetId="230" r:id="rId5"/>
    <sheet name="表６　依頼目的別　件数及び報酬（不動産鑑定評価の隣接・周辺業務" sheetId="231" r:id="rId6"/>
    <sheet name="表７　依頼目的別　件数及び報酬（不動産鑑定評価の隣接・周辺業務" sheetId="234" r:id="rId7"/>
    <sheet name="表７ー２　依頼目的別　件数及び報酬（不動産鑑定評価の隣接・周辺" sheetId="235" r:id="rId8"/>
    <sheet name="表８　鑑定人等としての業務" sheetId="232" r:id="rId9"/>
    <sheet name="表９　他の不動産鑑定業者からの再受託" sheetId="236" r:id="rId10"/>
    <sheet name="表１０　公的土地評価" sheetId="237" r:id="rId11"/>
    <sheet name="表１１事務所数及び不動産鑑定業者に所属する不動産鑑定士等の数" sheetId="238" r:id="rId12"/>
  </sheets>
  <definedNames>
    <definedName name="_xlnm._FilterDatabase" localSheetId="10" hidden="1">'表１０　公的土地評価'!$B$1:$H$12</definedName>
    <definedName name="_xlnm._FilterDatabase" localSheetId="1" hidden="1">'表２　依頼目的別　件数及び報酬（価格評価）'!$B$3:$L$58</definedName>
    <definedName name="_xlnm._FilterDatabase" localSheetId="5" hidden="1">'表６　依頼目的別　件数及び報酬（不動産鑑定評価の隣接・周辺業務'!$B$3:$L$20</definedName>
    <definedName name="_xlnm._FilterDatabase" localSheetId="6" hidden="1">'表７　依頼目的別　件数及び報酬（不動産鑑定評価の隣接・周辺業務'!$B$1:$L$19</definedName>
    <definedName name="_xlnm._FilterDatabase" localSheetId="7" hidden="1">'表７ー２　依頼目的別　件数及び報酬（不動産鑑定評価の隣接・周辺'!#REF!</definedName>
    <definedName name="_xlnm._FilterDatabase" localSheetId="8" hidden="1">'表８　鑑定人等としての業務'!#REF!</definedName>
    <definedName name="_xlnm._FilterDatabase" localSheetId="9" hidden="1">'表９　他の不動産鑑定業者からの再受託'!$B$1:$J$11</definedName>
    <definedName name="_xlnm.Print_Area" localSheetId="0">'表１　過去５ヶ年の事業実績表（価格評価、賃料評価のほか固定資産'!$A$1:$S$29</definedName>
    <definedName name="_xlnm.Print_Area" localSheetId="10">'表１０　公的土地評価'!$A$1:$I$11</definedName>
    <definedName name="_xlnm.Print_Area" localSheetId="11">表１１事務所数及び不動産鑑定業者に所属する不動産鑑定士等の数!$A$1:$U$53</definedName>
    <definedName name="_xlnm.Print_Area" localSheetId="1">'表２　依頼目的別　件数及び報酬（価格評価）'!$A$1:$M$57</definedName>
    <definedName name="_xlnm.Print_Area" localSheetId="2">'表３　依頼目的別　件数及び報酬（賃料評価）'!$A$1:$M$33</definedName>
    <definedName name="_xlnm.Print_Area" localSheetId="3">'表４　１件当たりの鑑定評価額別　件数及び報酬（価格評価）'!$A$1:$M$57</definedName>
    <definedName name="_xlnm.Print_Area" localSheetId="4">'表５　依頼先別　件数及び報酬（価格評価及び賃料評価）'!$A$1:$M$57</definedName>
    <definedName name="_xlnm.Print_Area" localSheetId="5">'表６　依頼目的別　件数及び報酬（不動産鑑定評価の隣接・周辺業務'!$A$1:$M$20</definedName>
    <definedName name="_xlnm.Print_Area" localSheetId="6">'表７　依頼目的別　件数及び報酬（不動産鑑定評価の隣接・周辺業務'!$A$1:$M$20</definedName>
    <definedName name="_xlnm.Print_Area" localSheetId="7">'表７ー２　依頼目的別　件数及び報酬（不動産鑑定評価の隣接・周辺'!$A$1:$M$21</definedName>
    <definedName name="_xlnm.Print_Area" localSheetId="8">'表８　鑑定人等としての業務'!$A$1:$M$8</definedName>
    <definedName name="_xlnm.Print_Area" localSheetId="9">'表９　他の不動産鑑定業者からの再受託'!$A$1:$K$11</definedName>
    <definedName name="業者名簿">#REF!</definedName>
    <definedName name="業務_その他">#REF!</definedName>
    <definedName name="作成日">#REF!</definedName>
    <definedName name="支店名">#REF!</definedName>
    <definedName name="事務所名">#REF!</definedName>
    <definedName name="証券化">#REF!</definedName>
    <definedName name="申請範囲FROM">#REF!</definedName>
    <definedName name="申請範囲TO">#REF!</definedName>
    <definedName name="専任">#REF!</definedName>
    <definedName name="担当者名">#REF!</definedName>
    <definedName name="電話番号">#REF!</definedName>
    <definedName name="登録番号">#REF!</definedName>
    <definedName name="都道府県">#REF!</definedName>
    <definedName name="都道府県名">#REF!</definedName>
    <definedName name="統計日">#REF!</definedName>
    <definedName name="本店支店">#REF!</definedName>
    <definedName name="名称">#REF!</definedName>
    <definedName name="有無">#REF!</definedName>
    <definedName name="有無２">#REF!</definedName>
    <definedName name="和暦">#REF!</definedName>
    <definedName name="和暦２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33" l="1"/>
  <c r="C21" i="233"/>
  <c r="C20" i="233"/>
  <c r="C19" i="233"/>
  <c r="C18" i="233"/>
  <c r="C17" i="233"/>
  <c r="C16" i="233"/>
  <c r="C15" i="233"/>
  <c r="C14" i="233"/>
  <c r="C13" i="233"/>
  <c r="C14" i="235" l="1"/>
  <c r="I6" i="235" s="1"/>
  <c r="E14" i="230"/>
  <c r="E16" i="230"/>
  <c r="K8" i="230" s="1"/>
  <c r="G14" i="227"/>
  <c r="C15" i="227" s="1"/>
  <c r="H9" i="233"/>
  <c r="K8" i="233"/>
  <c r="I18" i="233"/>
  <c r="J18" i="233" s="1"/>
  <c r="I20" i="233"/>
  <c r="L20" i="233" s="1"/>
  <c r="I19" i="233"/>
  <c r="D18" i="233"/>
  <c r="D19" i="233"/>
  <c r="D20" i="233"/>
  <c r="D21" i="233"/>
  <c r="D22" i="233"/>
  <c r="F22" i="233"/>
  <c r="F21" i="233"/>
  <c r="K13" i="233"/>
  <c r="L13" i="233"/>
  <c r="M13" i="233"/>
  <c r="N13" i="233"/>
  <c r="O13" i="233"/>
  <c r="P13" i="233"/>
  <c r="Q13" i="233"/>
  <c r="Q8" i="233"/>
  <c r="P8" i="233"/>
  <c r="O8" i="233"/>
  <c r="M8" i="233"/>
  <c r="N8" i="233"/>
  <c r="J14" i="233"/>
  <c r="L8" i="233"/>
  <c r="K14" i="233"/>
  <c r="K9" i="233"/>
  <c r="K10" i="233"/>
  <c r="K11" i="233"/>
  <c r="E6" i="238"/>
  <c r="H6" i="238"/>
  <c r="K6" i="238"/>
  <c r="N6" i="238"/>
  <c r="O6" i="238"/>
  <c r="P6" i="238"/>
  <c r="R6" i="238"/>
  <c r="S6" i="238"/>
  <c r="E7" i="238"/>
  <c r="H7" i="238"/>
  <c r="K7" i="238"/>
  <c r="Q7" i="238" s="1"/>
  <c r="N7" i="238"/>
  <c r="O7" i="238"/>
  <c r="P7" i="238"/>
  <c r="R7" i="238"/>
  <c r="S7" i="238"/>
  <c r="E8" i="238"/>
  <c r="H8" i="238"/>
  <c r="K8" i="238"/>
  <c r="N8" i="238"/>
  <c r="O8" i="238"/>
  <c r="P8" i="238"/>
  <c r="R8" i="238"/>
  <c r="S8" i="238"/>
  <c r="E9" i="238"/>
  <c r="H9" i="238"/>
  <c r="K9" i="238"/>
  <c r="N9" i="238"/>
  <c r="O9" i="238"/>
  <c r="P9" i="238"/>
  <c r="R9" i="238"/>
  <c r="S9" i="238"/>
  <c r="E10" i="238"/>
  <c r="Q10" i="238"/>
  <c r="H10" i="238"/>
  <c r="K10" i="238"/>
  <c r="N10" i="238"/>
  <c r="O10" i="238"/>
  <c r="P10" i="238"/>
  <c r="R10" i="238"/>
  <c r="S10" i="238"/>
  <c r="E11" i="238"/>
  <c r="Q11" i="238" s="1"/>
  <c r="H11" i="238"/>
  <c r="T11" i="238" s="1"/>
  <c r="K11" i="238"/>
  <c r="N11" i="238"/>
  <c r="O11" i="238"/>
  <c r="P11" i="238"/>
  <c r="R11" i="238"/>
  <c r="S11" i="238"/>
  <c r="E12" i="238"/>
  <c r="Q12" i="238" s="1"/>
  <c r="H12" i="238"/>
  <c r="T12" i="238"/>
  <c r="K12" i="238"/>
  <c r="N12" i="238"/>
  <c r="O12" i="238"/>
  <c r="P12" i="238"/>
  <c r="R12" i="238"/>
  <c r="S12" i="238"/>
  <c r="E13" i="238"/>
  <c r="Q13" i="238" s="1"/>
  <c r="H13" i="238"/>
  <c r="T13" i="238" s="1"/>
  <c r="K13" i="238"/>
  <c r="N13" i="238"/>
  <c r="O13" i="238"/>
  <c r="P13" i="238"/>
  <c r="R13" i="238"/>
  <c r="S13" i="238"/>
  <c r="E14" i="238"/>
  <c r="Q14" i="238" s="1"/>
  <c r="H14" i="238"/>
  <c r="K14" i="238"/>
  <c r="N14" i="238"/>
  <c r="O14" i="238"/>
  <c r="P14" i="238"/>
  <c r="R14" i="238"/>
  <c r="S14" i="238"/>
  <c r="T14" i="238"/>
  <c r="E15" i="238"/>
  <c r="H15" i="238"/>
  <c r="K15" i="238"/>
  <c r="N15" i="238"/>
  <c r="T15" i="238" s="1"/>
  <c r="O15" i="238"/>
  <c r="P15" i="238"/>
  <c r="R15" i="238"/>
  <c r="S15" i="238"/>
  <c r="E16" i="238"/>
  <c r="H16" i="238"/>
  <c r="K16" i="238"/>
  <c r="Q16" i="238" s="1"/>
  <c r="N16" i="238"/>
  <c r="O16" i="238"/>
  <c r="P16" i="238"/>
  <c r="R16" i="238"/>
  <c r="S16" i="238"/>
  <c r="E17" i="238"/>
  <c r="H17" i="238"/>
  <c r="K17" i="238"/>
  <c r="N17" i="238"/>
  <c r="O17" i="238"/>
  <c r="P17" i="238"/>
  <c r="R17" i="238"/>
  <c r="S17" i="238"/>
  <c r="E18" i="238"/>
  <c r="H18" i="238"/>
  <c r="K18" i="238"/>
  <c r="N18" i="238"/>
  <c r="T18" i="238" s="1"/>
  <c r="O18" i="238"/>
  <c r="P18" i="238"/>
  <c r="R18" i="238"/>
  <c r="S18" i="238"/>
  <c r="E19" i="238"/>
  <c r="H19" i="238"/>
  <c r="K19" i="238"/>
  <c r="Q19" i="238"/>
  <c r="N19" i="238"/>
  <c r="O19" i="238"/>
  <c r="P19" i="238"/>
  <c r="R19" i="238"/>
  <c r="S19" i="238"/>
  <c r="E20" i="238"/>
  <c r="H20" i="238"/>
  <c r="K20" i="238"/>
  <c r="N20" i="238"/>
  <c r="O20" i="238"/>
  <c r="P20" i="238"/>
  <c r="R20" i="238"/>
  <c r="S20" i="238"/>
  <c r="E21" i="238"/>
  <c r="H21" i="238"/>
  <c r="K21" i="238"/>
  <c r="N21" i="238"/>
  <c r="O21" i="238"/>
  <c r="P21" i="238"/>
  <c r="R21" i="238"/>
  <c r="S21" i="238"/>
  <c r="E22" i="238"/>
  <c r="Q22" i="238"/>
  <c r="H22" i="238"/>
  <c r="T22" i="238" s="1"/>
  <c r="K22" i="238"/>
  <c r="N22" i="238"/>
  <c r="O22" i="238"/>
  <c r="P22" i="238"/>
  <c r="R22" i="238"/>
  <c r="S22" i="238"/>
  <c r="E23" i="238"/>
  <c r="H23" i="238"/>
  <c r="T23" i="238" s="1"/>
  <c r="K23" i="238"/>
  <c r="N23" i="238"/>
  <c r="O23" i="238"/>
  <c r="P23" i="238"/>
  <c r="R23" i="238"/>
  <c r="S23" i="238"/>
  <c r="E24" i="238"/>
  <c r="H24" i="238"/>
  <c r="T24" i="238" s="1"/>
  <c r="K24" i="238"/>
  <c r="N24" i="238"/>
  <c r="O24" i="238"/>
  <c r="P24" i="238"/>
  <c r="R24" i="238"/>
  <c r="S24" i="238"/>
  <c r="E25" i="238"/>
  <c r="H25" i="238"/>
  <c r="T25" i="238" s="1"/>
  <c r="K25" i="238"/>
  <c r="N25" i="238"/>
  <c r="O25" i="238"/>
  <c r="P25" i="238"/>
  <c r="R25" i="238"/>
  <c r="S25" i="238"/>
  <c r="E26" i="238"/>
  <c r="Q26" i="238" s="1"/>
  <c r="H26" i="238"/>
  <c r="K26" i="238"/>
  <c r="N26" i="238"/>
  <c r="T26" i="238" s="1"/>
  <c r="O26" i="238"/>
  <c r="P26" i="238"/>
  <c r="R26" i="238"/>
  <c r="S26" i="238"/>
  <c r="E27" i="238"/>
  <c r="Q27" i="238"/>
  <c r="H27" i="238"/>
  <c r="K27" i="238"/>
  <c r="N27" i="238"/>
  <c r="T27" i="238"/>
  <c r="O27" i="238"/>
  <c r="P27" i="238"/>
  <c r="R27" i="238"/>
  <c r="S27" i="238"/>
  <c r="E28" i="238"/>
  <c r="H28" i="238"/>
  <c r="K28" i="238"/>
  <c r="Q28" i="238" s="1"/>
  <c r="N28" i="238"/>
  <c r="O28" i="238"/>
  <c r="P28" i="238"/>
  <c r="R28" i="238"/>
  <c r="S28" i="238"/>
  <c r="E29" i="238"/>
  <c r="H29" i="238"/>
  <c r="K29" i="238"/>
  <c r="N29" i="238"/>
  <c r="O29" i="238"/>
  <c r="P29" i="238"/>
  <c r="R29" i="238"/>
  <c r="S29" i="238"/>
  <c r="E30" i="238"/>
  <c r="H30" i="238"/>
  <c r="T30" i="238"/>
  <c r="K30" i="238"/>
  <c r="Q30" i="238" s="1"/>
  <c r="N30" i="238"/>
  <c r="O30" i="238"/>
  <c r="P30" i="238"/>
  <c r="R30" i="238"/>
  <c r="S30" i="238"/>
  <c r="E31" i="238"/>
  <c r="H31" i="238"/>
  <c r="T31" i="238" s="1"/>
  <c r="K31" i="238"/>
  <c r="Q31" i="238" s="1"/>
  <c r="N31" i="238"/>
  <c r="O31" i="238"/>
  <c r="P31" i="238"/>
  <c r="R31" i="238"/>
  <c r="S31" i="238"/>
  <c r="E32" i="238"/>
  <c r="H32" i="238"/>
  <c r="T32" i="238" s="1"/>
  <c r="K32" i="238"/>
  <c r="N32" i="238"/>
  <c r="O32" i="238"/>
  <c r="P32" i="238"/>
  <c r="R32" i="238"/>
  <c r="S32" i="238"/>
  <c r="E33" i="238"/>
  <c r="H33" i="238"/>
  <c r="T33" i="238" s="1"/>
  <c r="K33" i="238"/>
  <c r="N33" i="238"/>
  <c r="O33" i="238"/>
  <c r="P33" i="238"/>
  <c r="R33" i="238"/>
  <c r="S33" i="238"/>
  <c r="E34" i="238"/>
  <c r="H34" i="238"/>
  <c r="T34" i="238" s="1"/>
  <c r="K34" i="238"/>
  <c r="N34" i="238"/>
  <c r="O34" i="238"/>
  <c r="P34" i="238"/>
  <c r="R34" i="238"/>
  <c r="S34" i="238"/>
  <c r="E35" i="238"/>
  <c r="H35" i="238"/>
  <c r="K35" i="238"/>
  <c r="N35" i="238"/>
  <c r="O35" i="238"/>
  <c r="P35" i="238"/>
  <c r="R35" i="238"/>
  <c r="S35" i="238"/>
  <c r="E36" i="238"/>
  <c r="Q36" i="238" s="1"/>
  <c r="H36" i="238"/>
  <c r="T36" i="238" s="1"/>
  <c r="K36" i="238"/>
  <c r="N36" i="238"/>
  <c r="O36" i="238"/>
  <c r="P36" i="238"/>
  <c r="R36" i="238"/>
  <c r="S36" i="238"/>
  <c r="E37" i="238"/>
  <c r="Q37" i="238" s="1"/>
  <c r="H37" i="238"/>
  <c r="T37" i="238" s="1"/>
  <c r="K37" i="238"/>
  <c r="N37" i="238"/>
  <c r="O37" i="238"/>
  <c r="P37" i="238"/>
  <c r="R37" i="238"/>
  <c r="S37" i="238"/>
  <c r="E38" i="238"/>
  <c r="H38" i="238"/>
  <c r="K38" i="238"/>
  <c r="N38" i="238"/>
  <c r="O38" i="238"/>
  <c r="P38" i="238"/>
  <c r="R38" i="238"/>
  <c r="S38" i="238"/>
  <c r="E39" i="238"/>
  <c r="Q39" i="238" s="1"/>
  <c r="H39" i="238"/>
  <c r="K39" i="238"/>
  <c r="N39" i="238"/>
  <c r="O39" i="238"/>
  <c r="P39" i="238"/>
  <c r="R39" i="238"/>
  <c r="S39" i="238"/>
  <c r="E40" i="238"/>
  <c r="H40" i="238"/>
  <c r="K40" i="238"/>
  <c r="Q40" i="238" s="1"/>
  <c r="N40" i="238"/>
  <c r="O40" i="238"/>
  <c r="P40" i="238"/>
  <c r="R40" i="238"/>
  <c r="S40" i="238"/>
  <c r="E41" i="238"/>
  <c r="H41" i="238"/>
  <c r="K41" i="238"/>
  <c r="N41" i="238"/>
  <c r="O41" i="238"/>
  <c r="P41" i="238"/>
  <c r="R41" i="238"/>
  <c r="S41" i="238"/>
  <c r="E42" i="238"/>
  <c r="Q42" i="238" s="1"/>
  <c r="H42" i="238"/>
  <c r="K42" i="238"/>
  <c r="N42" i="238"/>
  <c r="O42" i="238"/>
  <c r="P42" i="238"/>
  <c r="R42" i="238"/>
  <c r="S42" i="238"/>
  <c r="E43" i="238"/>
  <c r="Q43" i="238" s="1"/>
  <c r="H43" i="238"/>
  <c r="T43" i="238" s="1"/>
  <c r="K43" i="238"/>
  <c r="N43" i="238"/>
  <c r="O43" i="238"/>
  <c r="P43" i="238"/>
  <c r="R43" i="238"/>
  <c r="S43" i="238"/>
  <c r="E44" i="238"/>
  <c r="Q44" i="238" s="1"/>
  <c r="H44" i="238"/>
  <c r="K44" i="238"/>
  <c r="N44" i="238"/>
  <c r="O44" i="238"/>
  <c r="P44" i="238"/>
  <c r="R44" i="238"/>
  <c r="S44" i="238"/>
  <c r="E45" i="238"/>
  <c r="Q45" i="238" s="1"/>
  <c r="H45" i="238"/>
  <c r="K45" i="238"/>
  <c r="N45" i="238"/>
  <c r="T45" i="238" s="1"/>
  <c r="O45" i="238"/>
  <c r="P45" i="238"/>
  <c r="R45" i="238"/>
  <c r="S45" i="238"/>
  <c r="E46" i="238"/>
  <c r="Q46" i="238" s="1"/>
  <c r="H46" i="238"/>
  <c r="K46" i="238"/>
  <c r="N46" i="238"/>
  <c r="O46" i="238"/>
  <c r="P46" i="238"/>
  <c r="R46" i="238"/>
  <c r="S46" i="238"/>
  <c r="E47" i="238"/>
  <c r="H47" i="238"/>
  <c r="K47" i="238"/>
  <c r="Q47" i="238" s="1"/>
  <c r="N47" i="238"/>
  <c r="T47" i="238" s="1"/>
  <c r="O47" i="238"/>
  <c r="P47" i="238"/>
  <c r="R47" i="238"/>
  <c r="S47" i="238"/>
  <c r="E48" i="238"/>
  <c r="H48" i="238"/>
  <c r="T48" i="238"/>
  <c r="K48" i="238"/>
  <c r="N48" i="238"/>
  <c r="O48" i="238"/>
  <c r="P48" i="238"/>
  <c r="R48" i="238"/>
  <c r="S48" i="238"/>
  <c r="E49" i="238"/>
  <c r="H49" i="238"/>
  <c r="K49" i="238"/>
  <c r="N49" i="238"/>
  <c r="O49" i="238"/>
  <c r="P49" i="238"/>
  <c r="R49" i="238"/>
  <c r="S49" i="238"/>
  <c r="E50" i="238"/>
  <c r="H50" i="238"/>
  <c r="K50" i="238"/>
  <c r="N50" i="238"/>
  <c r="O50" i="238"/>
  <c r="P50" i="238"/>
  <c r="R50" i="238"/>
  <c r="S50" i="238"/>
  <c r="E51" i="238"/>
  <c r="H51" i="238"/>
  <c r="K51" i="238"/>
  <c r="N51" i="238"/>
  <c r="O51" i="238"/>
  <c r="P51" i="238"/>
  <c r="R51" i="238"/>
  <c r="S51" i="238"/>
  <c r="E52" i="238"/>
  <c r="H52" i="238"/>
  <c r="T52" i="238" s="1"/>
  <c r="K52" i="238"/>
  <c r="N52" i="238"/>
  <c r="O52" i="238"/>
  <c r="P52" i="238"/>
  <c r="R52" i="238"/>
  <c r="S52" i="238"/>
  <c r="C53" i="238"/>
  <c r="D53" i="238"/>
  <c r="F53" i="238"/>
  <c r="G53" i="238"/>
  <c r="I53" i="238"/>
  <c r="J53" i="238"/>
  <c r="L53" i="238"/>
  <c r="M53" i="238"/>
  <c r="F9" i="237"/>
  <c r="E9" i="237"/>
  <c r="D9" i="237"/>
  <c r="C9" i="237"/>
  <c r="H7" i="237"/>
  <c r="H8" i="237" s="1"/>
  <c r="G7" i="237"/>
  <c r="E8" i="237" s="1"/>
  <c r="H5" i="237"/>
  <c r="F6" i="237" s="1"/>
  <c r="G5" i="237"/>
  <c r="C6" i="237" s="1"/>
  <c r="H9" i="236"/>
  <c r="G9" i="236"/>
  <c r="F9" i="236"/>
  <c r="E9" i="236"/>
  <c r="D9" i="236"/>
  <c r="C9" i="236"/>
  <c r="J7" i="236"/>
  <c r="D8" i="236" s="1"/>
  <c r="I7" i="236"/>
  <c r="C8" i="236" s="1"/>
  <c r="J5" i="236"/>
  <c r="H6" i="236" s="1"/>
  <c r="I5" i="236"/>
  <c r="C6" i="236" s="1"/>
  <c r="D16" i="235"/>
  <c r="H8" i="235" s="1"/>
  <c r="C16" i="235"/>
  <c r="K8" i="235" s="1"/>
  <c r="D14" i="235"/>
  <c r="D6" i="235" s="1"/>
  <c r="L9" i="235"/>
  <c r="K9" i="235"/>
  <c r="J9" i="235"/>
  <c r="I9" i="235"/>
  <c r="H9" i="235"/>
  <c r="G9" i="235"/>
  <c r="F9" i="235"/>
  <c r="E9" i="235"/>
  <c r="D9" i="235"/>
  <c r="C9" i="235"/>
  <c r="D18" i="234"/>
  <c r="C18" i="234"/>
  <c r="F16" i="234"/>
  <c r="D17" i="234" s="1"/>
  <c r="E16" i="234"/>
  <c r="I8" i="234" s="1"/>
  <c r="F14" i="234"/>
  <c r="H6" i="234" s="1"/>
  <c r="E14" i="234"/>
  <c r="E15" i="234" s="1"/>
  <c r="L9" i="234"/>
  <c r="K9" i="234"/>
  <c r="J9" i="234"/>
  <c r="I9" i="234"/>
  <c r="H9" i="234"/>
  <c r="G9" i="234"/>
  <c r="F9" i="234"/>
  <c r="E9" i="234"/>
  <c r="D9" i="234"/>
  <c r="C9" i="234"/>
  <c r="J17" i="233"/>
  <c r="H17" i="233"/>
  <c r="K17" i="233"/>
  <c r="M17" i="233"/>
  <c r="O17" i="233"/>
  <c r="Q17" i="233"/>
  <c r="L17" i="233"/>
  <c r="N17" i="233"/>
  <c r="P17" i="233"/>
  <c r="H12" i="233"/>
  <c r="Q12" i="233"/>
  <c r="P12" i="233"/>
  <c r="O12" i="233"/>
  <c r="N12" i="233"/>
  <c r="M12" i="233"/>
  <c r="L12" i="233"/>
  <c r="K12" i="233"/>
  <c r="J12" i="233"/>
  <c r="I22" i="233"/>
  <c r="P22" i="233" s="1"/>
  <c r="G22" i="233"/>
  <c r="E22" i="233"/>
  <c r="E18" i="233"/>
  <c r="F18" i="233"/>
  <c r="G18" i="233"/>
  <c r="H18" i="233" s="1"/>
  <c r="K18" i="233"/>
  <c r="I21" i="233"/>
  <c r="G21" i="233"/>
  <c r="Q21" i="233" s="1"/>
  <c r="E21" i="233"/>
  <c r="M21" i="233" s="1"/>
  <c r="G20" i="233"/>
  <c r="F20" i="233"/>
  <c r="E20" i="233"/>
  <c r="G19" i="233"/>
  <c r="F19" i="233"/>
  <c r="E19" i="233"/>
  <c r="Q16" i="233"/>
  <c r="P16" i="233"/>
  <c r="O16" i="233"/>
  <c r="N16" i="233"/>
  <c r="M16" i="233"/>
  <c r="L16" i="233"/>
  <c r="K16" i="233"/>
  <c r="J16" i="233"/>
  <c r="H16" i="233"/>
  <c r="Q15" i="233"/>
  <c r="P15" i="233"/>
  <c r="O15" i="233"/>
  <c r="N15" i="233"/>
  <c r="M15" i="233"/>
  <c r="L15" i="233"/>
  <c r="K15" i="233"/>
  <c r="J15" i="233"/>
  <c r="H15" i="233"/>
  <c r="Q14" i="233"/>
  <c r="P14" i="233"/>
  <c r="O14" i="233"/>
  <c r="N14" i="233"/>
  <c r="M14" i="233"/>
  <c r="L14" i="233"/>
  <c r="H14" i="233"/>
  <c r="Q11" i="233"/>
  <c r="P11" i="233"/>
  <c r="O11" i="233"/>
  <c r="N11" i="233"/>
  <c r="M11" i="233"/>
  <c r="L11" i="233"/>
  <c r="J11" i="233"/>
  <c r="H11" i="233"/>
  <c r="Q10" i="233"/>
  <c r="P10" i="233"/>
  <c r="O10" i="233"/>
  <c r="N10" i="233"/>
  <c r="M10" i="233"/>
  <c r="L10" i="233"/>
  <c r="J10" i="233"/>
  <c r="H10" i="233"/>
  <c r="Q9" i="233"/>
  <c r="P9" i="233"/>
  <c r="O9" i="233"/>
  <c r="N9" i="233"/>
  <c r="M9" i="233"/>
  <c r="L9" i="233"/>
  <c r="J9" i="233"/>
  <c r="E7" i="232"/>
  <c r="C7" i="232"/>
  <c r="F14" i="231"/>
  <c r="D15" i="231" s="1"/>
  <c r="F16" i="231"/>
  <c r="D17" i="231" s="1"/>
  <c r="E14" i="231"/>
  <c r="K6" i="231" s="1"/>
  <c r="E16" i="231"/>
  <c r="E17" i="231" s="1"/>
  <c r="C9" i="227"/>
  <c r="D9" i="227"/>
  <c r="E9" i="227"/>
  <c r="F9" i="227"/>
  <c r="G9" i="227"/>
  <c r="H9" i="227"/>
  <c r="I9" i="227"/>
  <c r="J9" i="227"/>
  <c r="K9" i="227"/>
  <c r="L9" i="227"/>
  <c r="E15" i="227"/>
  <c r="H14" i="227"/>
  <c r="H6" i="227" s="1"/>
  <c r="G16" i="227"/>
  <c r="K8" i="227" s="1"/>
  <c r="H16" i="227"/>
  <c r="F8" i="227" s="1"/>
  <c r="C18" i="227"/>
  <c r="D18" i="227"/>
  <c r="E18" i="227"/>
  <c r="F18" i="227"/>
  <c r="C28" i="227"/>
  <c r="D28" i="227"/>
  <c r="E28" i="227"/>
  <c r="F28" i="227"/>
  <c r="G28" i="227"/>
  <c r="H28" i="227"/>
  <c r="I28" i="227"/>
  <c r="J28" i="227"/>
  <c r="K28" i="227"/>
  <c r="L28" i="227"/>
  <c r="G33" i="227"/>
  <c r="C25" i="227" s="1"/>
  <c r="H33" i="227"/>
  <c r="H34" i="227" s="1"/>
  <c r="G35" i="227"/>
  <c r="G27" i="227" s="1"/>
  <c r="H35" i="227"/>
  <c r="D27" i="227" s="1"/>
  <c r="C37" i="227"/>
  <c r="D37" i="227"/>
  <c r="E37" i="227"/>
  <c r="F37" i="227"/>
  <c r="C43" i="227"/>
  <c r="D43" i="227"/>
  <c r="E43" i="227"/>
  <c r="F43" i="227"/>
  <c r="G43" i="227"/>
  <c r="H43" i="227"/>
  <c r="I43" i="227"/>
  <c r="J43" i="227"/>
  <c r="J47" i="227" s="1"/>
  <c r="K43" i="227"/>
  <c r="K47" i="227" s="1"/>
  <c r="L43" i="227"/>
  <c r="C45" i="227"/>
  <c r="D45" i="227"/>
  <c r="E45" i="227"/>
  <c r="F45" i="227"/>
  <c r="G45" i="227"/>
  <c r="H45" i="227"/>
  <c r="I45" i="227"/>
  <c r="J45" i="227"/>
  <c r="K45" i="227"/>
  <c r="L45" i="227"/>
  <c r="L47" i="227" s="1"/>
  <c r="C52" i="227"/>
  <c r="D52" i="227"/>
  <c r="E52" i="227"/>
  <c r="F52" i="227"/>
  <c r="C54" i="227"/>
  <c r="D54" i="227"/>
  <c r="E54" i="227"/>
  <c r="F54" i="227"/>
  <c r="K6" i="228"/>
  <c r="K7" i="228" s="1"/>
  <c r="L6" i="228"/>
  <c r="L7" i="228" s="1"/>
  <c r="K8" i="228"/>
  <c r="G9" i="228" s="1"/>
  <c r="L8" i="228"/>
  <c r="F9" i="228" s="1"/>
  <c r="C10" i="228"/>
  <c r="D10" i="228"/>
  <c r="E10" i="228"/>
  <c r="F10" i="228"/>
  <c r="G10" i="228"/>
  <c r="H10" i="228"/>
  <c r="I10" i="228"/>
  <c r="J10" i="228"/>
  <c r="K17" i="228"/>
  <c r="C18" i="228" s="1"/>
  <c r="L17" i="228"/>
  <c r="F18" i="228" s="1"/>
  <c r="K19" i="228"/>
  <c r="C20" i="228" s="1"/>
  <c r="L19" i="228"/>
  <c r="D20" i="228" s="1"/>
  <c r="C21" i="228"/>
  <c r="D21" i="228"/>
  <c r="E21" i="228"/>
  <c r="F21" i="228"/>
  <c r="I21" i="228"/>
  <c r="J21" i="228"/>
  <c r="C28" i="228"/>
  <c r="D28" i="228"/>
  <c r="E28" i="228"/>
  <c r="F28" i="228"/>
  <c r="G28" i="228"/>
  <c r="H28" i="228"/>
  <c r="I28" i="228"/>
  <c r="J28" i="228"/>
  <c r="C30" i="228"/>
  <c r="D30" i="228"/>
  <c r="D32" i="228" s="1"/>
  <c r="E30" i="228"/>
  <c r="F30" i="228"/>
  <c r="G30" i="228"/>
  <c r="H30" i="228"/>
  <c r="I30" i="228"/>
  <c r="J30" i="228"/>
  <c r="C9" i="229"/>
  <c r="D9" i="229"/>
  <c r="E9" i="229"/>
  <c r="F9" i="229"/>
  <c r="G9" i="229"/>
  <c r="H9" i="229"/>
  <c r="I9" i="229"/>
  <c r="J9" i="229"/>
  <c r="K9" i="229"/>
  <c r="L9" i="229"/>
  <c r="G14" i="229"/>
  <c r="H14" i="229"/>
  <c r="J6" i="229" s="1"/>
  <c r="G16" i="229"/>
  <c r="E8" i="229" s="1"/>
  <c r="H16" i="229"/>
  <c r="D8" i="229" s="1"/>
  <c r="C18" i="229"/>
  <c r="D18" i="229"/>
  <c r="E18" i="229"/>
  <c r="F18" i="229"/>
  <c r="C28" i="229"/>
  <c r="D28" i="229"/>
  <c r="E28" i="229"/>
  <c r="F28" i="229"/>
  <c r="G28" i="229"/>
  <c r="H28" i="229"/>
  <c r="I28" i="229"/>
  <c r="J28" i="229"/>
  <c r="K28" i="229"/>
  <c r="L28" i="229"/>
  <c r="G33" i="229"/>
  <c r="H33" i="229"/>
  <c r="H25" i="229" s="1"/>
  <c r="G35" i="229"/>
  <c r="G36" i="229" s="1"/>
  <c r="H35" i="229"/>
  <c r="L27" i="229" s="1"/>
  <c r="C37" i="229"/>
  <c r="D37" i="229"/>
  <c r="E37" i="229"/>
  <c r="F37" i="229"/>
  <c r="C43" i="229"/>
  <c r="D43" i="229"/>
  <c r="E43" i="229"/>
  <c r="F43" i="229"/>
  <c r="G43" i="229"/>
  <c r="G47" i="229" s="1"/>
  <c r="H43" i="229"/>
  <c r="I43" i="229"/>
  <c r="J43" i="229"/>
  <c r="K43" i="229"/>
  <c r="L43" i="229"/>
  <c r="L47" i="229" s="1"/>
  <c r="C45" i="229"/>
  <c r="C47" i="229" s="1"/>
  <c r="D45" i="229"/>
  <c r="E45" i="229"/>
  <c r="F45" i="229"/>
  <c r="F47" i="229" s="1"/>
  <c r="G45" i="229"/>
  <c r="H45" i="229"/>
  <c r="I45" i="229"/>
  <c r="I47" i="229" s="1"/>
  <c r="J45" i="229"/>
  <c r="K45" i="229"/>
  <c r="L45" i="229"/>
  <c r="C52" i="229"/>
  <c r="D52" i="229"/>
  <c r="E52" i="229"/>
  <c r="F52" i="229"/>
  <c r="C54" i="229"/>
  <c r="D54" i="229"/>
  <c r="E54" i="229"/>
  <c r="F54" i="229"/>
  <c r="C9" i="230"/>
  <c r="D9" i="230"/>
  <c r="E9" i="230"/>
  <c r="F9" i="230"/>
  <c r="G9" i="230"/>
  <c r="H9" i="230"/>
  <c r="I9" i="230"/>
  <c r="J9" i="230"/>
  <c r="K9" i="230"/>
  <c r="L9" i="230"/>
  <c r="C6" i="230"/>
  <c r="F14" i="230"/>
  <c r="H6" i="230" s="1"/>
  <c r="E8" i="230"/>
  <c r="F16" i="230"/>
  <c r="D17" i="230" s="1"/>
  <c r="C18" i="230"/>
  <c r="D18" i="230"/>
  <c r="C28" i="230"/>
  <c r="D28" i="230"/>
  <c r="E28" i="230"/>
  <c r="F28" i="230"/>
  <c r="G28" i="230"/>
  <c r="H28" i="230"/>
  <c r="I28" i="230"/>
  <c r="J28" i="230"/>
  <c r="K28" i="230"/>
  <c r="L28" i="230"/>
  <c r="E33" i="230"/>
  <c r="C34" i="230" s="1"/>
  <c r="F33" i="230"/>
  <c r="D25" i="230" s="1"/>
  <c r="E35" i="230"/>
  <c r="I27" i="230" s="1"/>
  <c r="F35" i="230"/>
  <c r="J27" i="230" s="1"/>
  <c r="C37" i="230"/>
  <c r="D37" i="230"/>
  <c r="K47" i="230"/>
  <c r="E47" i="230"/>
  <c r="H47" i="230"/>
  <c r="C56" i="230"/>
  <c r="C9" i="231"/>
  <c r="D9" i="231"/>
  <c r="E9" i="231"/>
  <c r="F9" i="231"/>
  <c r="G9" i="231"/>
  <c r="H9" i="231"/>
  <c r="I9" i="231"/>
  <c r="J9" i="231"/>
  <c r="K9" i="231"/>
  <c r="L9" i="231"/>
  <c r="C18" i="231"/>
  <c r="D18" i="231"/>
  <c r="G47" i="230"/>
  <c r="C9" i="228"/>
  <c r="K9" i="228"/>
  <c r="E9" i="228"/>
  <c r="I47" i="230"/>
  <c r="G15" i="227"/>
  <c r="F15" i="231"/>
  <c r="L47" i="230"/>
  <c r="J47" i="230"/>
  <c r="D56" i="230"/>
  <c r="C47" i="230"/>
  <c r="E54" i="230"/>
  <c r="I46" i="230" s="1"/>
  <c r="F54" i="230"/>
  <c r="H46" i="230" s="1"/>
  <c r="G8" i="230"/>
  <c r="F47" i="230"/>
  <c r="D47" i="230"/>
  <c r="I8" i="230"/>
  <c r="C17" i="230"/>
  <c r="E17" i="230"/>
  <c r="E52" i="230"/>
  <c r="K44" i="230" s="1"/>
  <c r="F52" i="230"/>
  <c r="F53" i="230" s="1"/>
  <c r="E27" i="229"/>
  <c r="D27" i="229"/>
  <c r="E25" i="229"/>
  <c r="C34" i="229"/>
  <c r="C17" i="229"/>
  <c r="F17" i="229"/>
  <c r="H17" i="229"/>
  <c r="L8" i="229"/>
  <c r="K8" i="229"/>
  <c r="D7" i="228"/>
  <c r="I7" i="228"/>
  <c r="C7" i="228"/>
  <c r="I18" i="228"/>
  <c r="C56" i="229"/>
  <c r="C6" i="229"/>
  <c r="G6" i="229"/>
  <c r="E6" i="229"/>
  <c r="E15" i="229"/>
  <c r="K6" i="229"/>
  <c r="C15" i="229"/>
  <c r="G15" i="229"/>
  <c r="I6" i="229"/>
  <c r="D15" i="230"/>
  <c r="G8" i="236"/>
  <c r="C8" i="237"/>
  <c r="F8" i="237"/>
  <c r="C17" i="235"/>
  <c r="E8" i="235"/>
  <c r="T6" i="238"/>
  <c r="F34" i="229" l="1"/>
  <c r="J9" i="228"/>
  <c r="F8" i="229"/>
  <c r="E47" i="229"/>
  <c r="M19" i="233"/>
  <c r="T51" i="238"/>
  <c r="T50" i="238"/>
  <c r="T49" i="238"/>
  <c r="Q38" i="238"/>
  <c r="T35" i="238"/>
  <c r="N53" i="238"/>
  <c r="G27" i="229"/>
  <c r="D15" i="235"/>
  <c r="H34" i="229"/>
  <c r="D17" i="229"/>
  <c r="C36" i="229"/>
  <c r="D47" i="229"/>
  <c r="F25" i="227"/>
  <c r="C6" i="231"/>
  <c r="O19" i="233"/>
  <c r="L21" i="233"/>
  <c r="Q52" i="238"/>
  <c r="Q51" i="238"/>
  <c r="Q50" i="238"/>
  <c r="T38" i="238"/>
  <c r="Q35" i="238"/>
  <c r="Q34" i="238"/>
  <c r="Q23" i="238"/>
  <c r="T21" i="238"/>
  <c r="K53" i="238"/>
  <c r="H6" i="235"/>
  <c r="E53" i="238"/>
  <c r="H53" i="238"/>
  <c r="H8" i="229"/>
  <c r="H47" i="229"/>
  <c r="J6" i="231"/>
  <c r="J6" i="235"/>
  <c r="T46" i="238"/>
  <c r="Q21" i="238"/>
  <c r="Q20" i="238"/>
  <c r="T17" i="238"/>
  <c r="T16" i="238"/>
  <c r="D8" i="237"/>
  <c r="J8" i="229"/>
  <c r="C27" i="229"/>
  <c r="T44" i="238"/>
  <c r="T42" i="238"/>
  <c r="Q29" i="238"/>
  <c r="Q18" i="238"/>
  <c r="Q15" i="238"/>
  <c r="E18" i="228"/>
  <c r="H54" i="229"/>
  <c r="F46" i="229" s="1"/>
  <c r="I27" i="229"/>
  <c r="D56" i="229"/>
  <c r="T41" i="238"/>
  <c r="K46" i="230"/>
  <c r="D44" i="230"/>
  <c r="H44" i="230"/>
  <c r="J19" i="233"/>
  <c r="L18" i="233"/>
  <c r="Q22" i="233"/>
  <c r="K19" i="233"/>
  <c r="O22" i="233"/>
  <c r="F56" i="227"/>
  <c r="I47" i="227"/>
  <c r="H47" i="227"/>
  <c r="K27" i="227"/>
  <c r="D47" i="227"/>
  <c r="E17" i="227"/>
  <c r="H8" i="227"/>
  <c r="C56" i="227"/>
  <c r="D8" i="227"/>
  <c r="D17" i="227"/>
  <c r="F6" i="227"/>
  <c r="L28" i="228"/>
  <c r="J20" i="228"/>
  <c r="L20" i="228"/>
  <c r="F20" i="228"/>
  <c r="D18" i="228"/>
  <c r="L21" i="228"/>
  <c r="L22" i="228" s="1"/>
  <c r="K18" i="228"/>
  <c r="I32" i="228"/>
  <c r="G32" i="228"/>
  <c r="L9" i="228"/>
  <c r="H32" i="228"/>
  <c r="F36" i="229"/>
  <c r="E36" i="229"/>
  <c r="E56" i="229"/>
  <c r="H36" i="229"/>
  <c r="D55" i="229"/>
  <c r="J27" i="229"/>
  <c r="D36" i="229"/>
  <c r="G37" i="229"/>
  <c r="C38" i="229" s="1"/>
  <c r="H27" i="229"/>
  <c r="K27" i="229"/>
  <c r="F27" i="229"/>
  <c r="D34" i="229"/>
  <c r="G34" i="229"/>
  <c r="K25" i="229"/>
  <c r="J25" i="229"/>
  <c r="H37" i="229"/>
  <c r="G25" i="229"/>
  <c r="F25" i="229"/>
  <c r="L25" i="229"/>
  <c r="E34" i="229"/>
  <c r="D25" i="229"/>
  <c r="I25" i="229"/>
  <c r="G52" i="229"/>
  <c r="C53" i="229" s="1"/>
  <c r="H52" i="229"/>
  <c r="D44" i="229" s="1"/>
  <c r="C25" i="229"/>
  <c r="G17" i="229"/>
  <c r="E17" i="229"/>
  <c r="G8" i="229"/>
  <c r="H46" i="229"/>
  <c r="C8" i="229"/>
  <c r="K46" i="229"/>
  <c r="H55" i="229"/>
  <c r="I8" i="229"/>
  <c r="J46" i="229"/>
  <c r="D46" i="229"/>
  <c r="G54" i="229"/>
  <c r="I46" i="229" s="1"/>
  <c r="F56" i="229"/>
  <c r="L46" i="229"/>
  <c r="G18" i="229"/>
  <c r="C10" i="229" s="1"/>
  <c r="J44" i="229"/>
  <c r="K47" i="229"/>
  <c r="G46" i="229"/>
  <c r="H15" i="229"/>
  <c r="F53" i="229"/>
  <c r="H6" i="229"/>
  <c r="H18" i="229"/>
  <c r="D10" i="229" s="1"/>
  <c r="F15" i="229"/>
  <c r="D6" i="229"/>
  <c r="H53" i="229"/>
  <c r="D15" i="229"/>
  <c r="J47" i="229"/>
  <c r="L6" i="229"/>
  <c r="F6" i="229"/>
  <c r="L27" i="230"/>
  <c r="F6" i="230"/>
  <c r="J6" i="230"/>
  <c r="K8" i="234"/>
  <c r="F17" i="234"/>
  <c r="C6" i="234"/>
  <c r="E6" i="234"/>
  <c r="I6" i="234"/>
  <c r="F15" i="234"/>
  <c r="G6" i="234"/>
  <c r="I8" i="235"/>
  <c r="G8" i="235"/>
  <c r="J9" i="236"/>
  <c r="J10" i="236" s="1"/>
  <c r="J6" i="236"/>
  <c r="D6" i="237"/>
  <c r="S53" i="238"/>
  <c r="T29" i="238"/>
  <c r="T28" i="238"/>
  <c r="T20" i="238"/>
  <c r="T10" i="238"/>
  <c r="T19" i="238"/>
  <c r="T9" i="238"/>
  <c r="T7" i="238"/>
  <c r="T8" i="238"/>
  <c r="T40" i="238"/>
  <c r="T39" i="238"/>
  <c r="R53" i="238"/>
  <c r="Q17" i="238"/>
  <c r="Q9" i="238"/>
  <c r="Q49" i="238"/>
  <c r="Q8" i="238"/>
  <c r="Q48" i="238"/>
  <c r="Q33" i="238"/>
  <c r="Q32" i="238"/>
  <c r="P53" i="238"/>
  <c r="Q6" i="238"/>
  <c r="Q41" i="238"/>
  <c r="Q25" i="238"/>
  <c r="Q24" i="238"/>
  <c r="O53" i="238"/>
  <c r="E8" i="236"/>
  <c r="J8" i="236"/>
  <c r="F8" i="236"/>
  <c r="I8" i="236"/>
  <c r="H8" i="236"/>
  <c r="G9" i="237"/>
  <c r="G10" i="237" s="1"/>
  <c r="H9" i="237"/>
  <c r="D10" i="237" s="1"/>
  <c r="G8" i="237"/>
  <c r="H6" i="237"/>
  <c r="G6" i="237"/>
  <c r="E6" i="237"/>
  <c r="D10" i="236"/>
  <c r="H10" i="236"/>
  <c r="D6" i="236"/>
  <c r="F6" i="236"/>
  <c r="I9" i="236"/>
  <c r="E10" i="236" s="1"/>
  <c r="I6" i="236"/>
  <c r="G6" i="236"/>
  <c r="E6" i="236"/>
  <c r="F8" i="235"/>
  <c r="D17" i="235"/>
  <c r="D8" i="235"/>
  <c r="J8" i="235"/>
  <c r="L8" i="235"/>
  <c r="D18" i="235"/>
  <c r="F10" i="235" s="1"/>
  <c r="L6" i="235"/>
  <c r="F6" i="235"/>
  <c r="C8" i="235"/>
  <c r="K6" i="235"/>
  <c r="E6" i="235"/>
  <c r="C6" i="235"/>
  <c r="C15" i="235"/>
  <c r="C18" i="235"/>
  <c r="G6" i="235"/>
  <c r="L8" i="234"/>
  <c r="K6" i="234"/>
  <c r="C15" i="234"/>
  <c r="F6" i="234"/>
  <c r="J8" i="234"/>
  <c r="H8" i="234"/>
  <c r="G8" i="234"/>
  <c r="E8" i="234"/>
  <c r="F8" i="234"/>
  <c r="D8" i="234"/>
  <c r="L6" i="234"/>
  <c r="F18" i="234"/>
  <c r="D15" i="234"/>
  <c r="J6" i="234"/>
  <c r="D6" i="234"/>
  <c r="E18" i="234"/>
  <c r="C10" i="234" s="1"/>
  <c r="C8" i="234"/>
  <c r="E17" i="234"/>
  <c r="C17" i="234"/>
  <c r="C8" i="231"/>
  <c r="G6" i="231"/>
  <c r="E6" i="231"/>
  <c r="I8" i="231"/>
  <c r="E8" i="231"/>
  <c r="C17" i="231"/>
  <c r="K8" i="231"/>
  <c r="G8" i="231"/>
  <c r="H8" i="231"/>
  <c r="J8" i="231"/>
  <c r="D8" i="231"/>
  <c r="F8" i="231"/>
  <c r="F18" i="231"/>
  <c r="F10" i="231" s="1"/>
  <c r="L6" i="231"/>
  <c r="L8" i="231"/>
  <c r="F17" i="231"/>
  <c r="D6" i="231"/>
  <c r="H6" i="231"/>
  <c r="F6" i="231"/>
  <c r="I6" i="231"/>
  <c r="C15" i="231"/>
  <c r="E18" i="231"/>
  <c r="E15" i="231"/>
  <c r="F55" i="230"/>
  <c r="D53" i="230"/>
  <c r="F56" i="230"/>
  <c r="J48" i="230" s="1"/>
  <c r="F44" i="230"/>
  <c r="E46" i="230"/>
  <c r="F46" i="230"/>
  <c r="D46" i="230"/>
  <c r="L46" i="230"/>
  <c r="J46" i="230"/>
  <c r="C55" i="230"/>
  <c r="D55" i="230"/>
  <c r="L44" i="230"/>
  <c r="J44" i="230"/>
  <c r="D27" i="230"/>
  <c r="J25" i="230"/>
  <c r="D36" i="230"/>
  <c r="H27" i="230"/>
  <c r="F36" i="230"/>
  <c r="F27" i="230"/>
  <c r="H25" i="230"/>
  <c r="L25" i="230"/>
  <c r="D34" i="230"/>
  <c r="F37" i="230"/>
  <c r="F34" i="230"/>
  <c r="F25" i="230"/>
  <c r="L6" i="230"/>
  <c r="D8" i="230"/>
  <c r="F8" i="230"/>
  <c r="F17" i="230"/>
  <c r="F18" i="230"/>
  <c r="L10" i="230" s="1"/>
  <c r="L8" i="230"/>
  <c r="J8" i="230"/>
  <c r="H8" i="230"/>
  <c r="D6" i="230"/>
  <c r="F15" i="230"/>
  <c r="C46" i="230"/>
  <c r="C53" i="230"/>
  <c r="E55" i="230"/>
  <c r="E44" i="230"/>
  <c r="G46" i="230"/>
  <c r="E56" i="230"/>
  <c r="I48" i="230" s="1"/>
  <c r="G44" i="230"/>
  <c r="I44" i="230"/>
  <c r="E53" i="230"/>
  <c r="C44" i="230"/>
  <c r="G25" i="230"/>
  <c r="C25" i="230"/>
  <c r="E34" i="230"/>
  <c r="K25" i="230"/>
  <c r="I25" i="230"/>
  <c r="C36" i="230"/>
  <c r="E25" i="230"/>
  <c r="G27" i="230"/>
  <c r="E27" i="230"/>
  <c r="E36" i="230"/>
  <c r="C27" i="230"/>
  <c r="K27" i="230"/>
  <c r="E37" i="230"/>
  <c r="C8" i="230"/>
  <c r="E6" i="230"/>
  <c r="G6" i="230"/>
  <c r="K6" i="230"/>
  <c r="E18" i="230"/>
  <c r="E15" i="230"/>
  <c r="C15" i="230"/>
  <c r="I6" i="230"/>
  <c r="J18" i="228"/>
  <c r="L18" i="228"/>
  <c r="K30" i="228"/>
  <c r="E31" i="228" s="1"/>
  <c r="I20" i="228"/>
  <c r="K21" i="228"/>
  <c r="I22" i="228" s="1"/>
  <c r="L30" i="228"/>
  <c r="J31" i="228" s="1"/>
  <c r="E20" i="228"/>
  <c r="K20" i="228"/>
  <c r="H29" i="228"/>
  <c r="J29" i="228"/>
  <c r="J32" i="228"/>
  <c r="F29" i="228"/>
  <c r="I9" i="228"/>
  <c r="F32" i="228"/>
  <c r="D29" i="228"/>
  <c r="H7" i="228"/>
  <c r="F7" i="228"/>
  <c r="J7" i="228"/>
  <c r="L29" i="228"/>
  <c r="K28" i="228"/>
  <c r="E32" i="228"/>
  <c r="L10" i="228"/>
  <c r="J11" i="228" s="1"/>
  <c r="D9" i="228"/>
  <c r="H9" i="228"/>
  <c r="E7" i="228"/>
  <c r="C32" i="228"/>
  <c r="K10" i="228"/>
  <c r="G7" i="228"/>
  <c r="D56" i="227"/>
  <c r="J25" i="227"/>
  <c r="L25" i="227"/>
  <c r="F34" i="227"/>
  <c r="D25" i="227"/>
  <c r="E36" i="227"/>
  <c r="G36" i="227"/>
  <c r="F27" i="227"/>
  <c r="H37" i="227"/>
  <c r="H38" i="227" s="1"/>
  <c r="D36" i="227"/>
  <c r="C36" i="227"/>
  <c r="I27" i="227"/>
  <c r="H36" i="227"/>
  <c r="F36" i="227"/>
  <c r="H27" i="227"/>
  <c r="L27" i="227"/>
  <c r="J27" i="227"/>
  <c r="C27" i="227"/>
  <c r="E27" i="227"/>
  <c r="L8" i="227"/>
  <c r="J8" i="227"/>
  <c r="C47" i="227"/>
  <c r="E56" i="227"/>
  <c r="E6" i="227"/>
  <c r="G6" i="227"/>
  <c r="G47" i="227"/>
  <c r="C34" i="227"/>
  <c r="E34" i="227"/>
  <c r="G25" i="227"/>
  <c r="G34" i="227"/>
  <c r="E25" i="227"/>
  <c r="I25" i="227"/>
  <c r="G37" i="227"/>
  <c r="K25" i="227"/>
  <c r="D34" i="227"/>
  <c r="H25" i="227"/>
  <c r="I6" i="227"/>
  <c r="K6" i="227"/>
  <c r="F17" i="227"/>
  <c r="H17" i="227"/>
  <c r="H54" i="227"/>
  <c r="D46" i="227" s="1"/>
  <c r="G54" i="227"/>
  <c r="C55" i="227" s="1"/>
  <c r="C8" i="227"/>
  <c r="G17" i="227"/>
  <c r="E47" i="227"/>
  <c r="I8" i="227"/>
  <c r="C17" i="227"/>
  <c r="E8" i="227"/>
  <c r="G8" i="227"/>
  <c r="G18" i="227"/>
  <c r="K10" i="227" s="1"/>
  <c r="H52" i="227"/>
  <c r="G52" i="227"/>
  <c r="C53" i="227" s="1"/>
  <c r="F47" i="227"/>
  <c r="D15" i="227"/>
  <c r="H15" i="227"/>
  <c r="J6" i="227"/>
  <c r="D6" i="227"/>
  <c r="F15" i="227"/>
  <c r="L6" i="227"/>
  <c r="H18" i="227"/>
  <c r="C6" i="227"/>
  <c r="L22" i="233"/>
  <c r="M20" i="233"/>
  <c r="N22" i="233"/>
  <c r="O20" i="233"/>
  <c r="P18" i="233"/>
  <c r="Q18" i="233"/>
  <c r="Q19" i="233"/>
  <c r="N18" i="233"/>
  <c r="O21" i="233"/>
  <c r="H20" i="233"/>
  <c r="M18" i="233"/>
  <c r="P20" i="233"/>
  <c r="K22" i="233"/>
  <c r="K20" i="233"/>
  <c r="K21" i="233"/>
  <c r="J22" i="233"/>
  <c r="P21" i="233"/>
  <c r="J20" i="233"/>
  <c r="J21" i="233"/>
  <c r="N20" i="233"/>
  <c r="L19" i="233"/>
  <c r="H22" i="233"/>
  <c r="H21" i="233"/>
  <c r="Q20" i="233"/>
  <c r="H19" i="233"/>
  <c r="P19" i="233"/>
  <c r="N19" i="233"/>
  <c r="N21" i="233"/>
  <c r="M22" i="233"/>
  <c r="O18" i="233"/>
  <c r="T53" i="238" l="1"/>
  <c r="G29" i="229"/>
  <c r="C55" i="229"/>
  <c r="C29" i="229"/>
  <c r="Q53" i="238"/>
  <c r="G38" i="229"/>
  <c r="F10" i="236"/>
  <c r="F55" i="229"/>
  <c r="D55" i="227"/>
  <c r="F55" i="227"/>
  <c r="J22" i="228"/>
  <c r="F22" i="228"/>
  <c r="D22" i="228"/>
  <c r="K32" i="228"/>
  <c r="K33" i="228" s="1"/>
  <c r="E29" i="229"/>
  <c r="I29" i="229"/>
  <c r="K29" i="229"/>
  <c r="E38" i="229"/>
  <c r="F38" i="229"/>
  <c r="D29" i="229"/>
  <c r="H29" i="229"/>
  <c r="F29" i="229"/>
  <c r="D38" i="229"/>
  <c r="J29" i="229"/>
  <c r="L29" i="229"/>
  <c r="H38" i="229"/>
  <c r="L44" i="229"/>
  <c r="H56" i="229"/>
  <c r="J48" i="229" s="1"/>
  <c r="H44" i="229"/>
  <c r="D53" i="229"/>
  <c r="G44" i="229"/>
  <c r="E44" i="229"/>
  <c r="G53" i="229"/>
  <c r="E53" i="229"/>
  <c r="K44" i="229"/>
  <c r="C44" i="229"/>
  <c r="F44" i="229"/>
  <c r="I44" i="229"/>
  <c r="E10" i="229"/>
  <c r="E19" i="229"/>
  <c r="I10" i="229"/>
  <c r="G10" i="229"/>
  <c r="G19" i="229"/>
  <c r="E55" i="229"/>
  <c r="G55" i="229"/>
  <c r="C46" i="229"/>
  <c r="G56" i="229"/>
  <c r="K48" i="229" s="1"/>
  <c r="K10" i="229"/>
  <c r="C19" i="229"/>
  <c r="E46" i="229"/>
  <c r="H19" i="229"/>
  <c r="D19" i="229"/>
  <c r="J10" i="229"/>
  <c r="H10" i="229"/>
  <c r="F19" i="229"/>
  <c r="F10" i="229"/>
  <c r="L10" i="229"/>
  <c r="D19" i="230"/>
  <c r="H10" i="230"/>
  <c r="F19" i="230"/>
  <c r="E10" i="237"/>
  <c r="H10" i="237"/>
  <c r="F10" i="237"/>
  <c r="C10" i="237"/>
  <c r="C10" i="236"/>
  <c r="G10" i="236"/>
  <c r="I10" i="236"/>
  <c r="J10" i="235"/>
  <c r="D10" i="235"/>
  <c r="D19" i="235"/>
  <c r="H10" i="235"/>
  <c r="L10" i="235"/>
  <c r="I10" i="235"/>
  <c r="E10" i="235"/>
  <c r="K10" i="235"/>
  <c r="C19" i="235"/>
  <c r="G10" i="235"/>
  <c r="C10" i="235"/>
  <c r="C19" i="234"/>
  <c r="G10" i="234"/>
  <c r="E10" i="234"/>
  <c r="I10" i="234"/>
  <c r="H10" i="234"/>
  <c r="F10" i="234"/>
  <c r="F19" i="234"/>
  <c r="D19" i="234"/>
  <c r="L10" i="234"/>
  <c r="J10" i="234"/>
  <c r="D10" i="234"/>
  <c r="E19" i="234"/>
  <c r="K10" i="234"/>
  <c r="J10" i="231"/>
  <c r="H10" i="231"/>
  <c r="D19" i="231"/>
  <c r="L10" i="231"/>
  <c r="F19" i="231"/>
  <c r="D10" i="231"/>
  <c r="K10" i="231"/>
  <c r="C19" i="231"/>
  <c r="C10" i="231"/>
  <c r="G10" i="231"/>
  <c r="E19" i="231"/>
  <c r="I10" i="231"/>
  <c r="E10" i="231"/>
  <c r="D57" i="230"/>
  <c r="F57" i="230"/>
  <c r="D48" i="230"/>
  <c r="F48" i="230"/>
  <c r="L48" i="230"/>
  <c r="H48" i="230"/>
  <c r="E57" i="230"/>
  <c r="L29" i="230"/>
  <c r="D29" i="230"/>
  <c r="H29" i="230"/>
  <c r="J29" i="230"/>
  <c r="F38" i="230"/>
  <c r="F29" i="230"/>
  <c r="D38" i="230"/>
  <c r="F10" i="230"/>
  <c r="J10" i="230"/>
  <c r="D10" i="230"/>
  <c r="C57" i="230"/>
  <c r="G48" i="230"/>
  <c r="C48" i="230"/>
  <c r="K48" i="230"/>
  <c r="E48" i="230"/>
  <c r="G29" i="230"/>
  <c r="I29" i="230"/>
  <c r="E38" i="230"/>
  <c r="K29" i="230"/>
  <c r="C38" i="230"/>
  <c r="E29" i="230"/>
  <c r="C29" i="230"/>
  <c r="K10" i="230"/>
  <c r="G10" i="230"/>
  <c r="E19" i="230"/>
  <c r="E10" i="230"/>
  <c r="C19" i="230"/>
  <c r="I10" i="230"/>
  <c r="C10" i="230"/>
  <c r="D31" i="228"/>
  <c r="L32" i="228"/>
  <c r="L33" i="228" s="1"/>
  <c r="L31" i="228"/>
  <c r="C31" i="228"/>
  <c r="K22" i="228"/>
  <c r="K31" i="228"/>
  <c r="G31" i="228"/>
  <c r="I31" i="228"/>
  <c r="C22" i="228"/>
  <c r="E22" i="228"/>
  <c r="F31" i="228"/>
  <c r="H31" i="228"/>
  <c r="G29" i="228"/>
  <c r="K29" i="228"/>
  <c r="C29" i="228"/>
  <c r="I29" i="228"/>
  <c r="E29" i="228"/>
  <c r="L11" i="228"/>
  <c r="H11" i="228"/>
  <c r="D11" i="228"/>
  <c r="F11" i="228"/>
  <c r="E11" i="228"/>
  <c r="I11" i="228"/>
  <c r="G11" i="228"/>
  <c r="K11" i="228"/>
  <c r="C11" i="228"/>
  <c r="J29" i="227"/>
  <c r="F38" i="227"/>
  <c r="L29" i="227"/>
  <c r="D38" i="227"/>
  <c r="F29" i="227"/>
  <c r="D29" i="227"/>
  <c r="H29" i="227"/>
  <c r="L46" i="227"/>
  <c r="J46" i="227"/>
  <c r="H46" i="227"/>
  <c r="H56" i="227"/>
  <c r="J48" i="227" s="1"/>
  <c r="H55" i="227"/>
  <c r="E29" i="227"/>
  <c r="E38" i="227"/>
  <c r="I29" i="227"/>
  <c r="G38" i="227"/>
  <c r="C38" i="227"/>
  <c r="K29" i="227"/>
  <c r="G29" i="227"/>
  <c r="C29" i="227"/>
  <c r="F46" i="227"/>
  <c r="G53" i="227"/>
  <c r="E44" i="227"/>
  <c r="G44" i="227"/>
  <c r="C44" i="227"/>
  <c r="E53" i="227"/>
  <c r="K44" i="227"/>
  <c r="I44" i="227"/>
  <c r="G55" i="227"/>
  <c r="C46" i="227"/>
  <c r="K46" i="227"/>
  <c r="E19" i="227"/>
  <c r="I46" i="227"/>
  <c r="E46" i="227"/>
  <c r="C19" i="227"/>
  <c r="E55" i="227"/>
  <c r="G56" i="227"/>
  <c r="C57" i="227" s="1"/>
  <c r="G46" i="227"/>
  <c r="G19" i="227"/>
  <c r="C10" i="227"/>
  <c r="I10" i="227"/>
  <c r="G10" i="227"/>
  <c r="E10" i="227"/>
  <c r="D53" i="227"/>
  <c r="F53" i="227"/>
  <c r="L44" i="227"/>
  <c r="H53" i="227"/>
  <c r="D44" i="227"/>
  <c r="H44" i="227"/>
  <c r="F44" i="227"/>
  <c r="J44" i="227"/>
  <c r="J10" i="227"/>
  <c r="H10" i="227"/>
  <c r="F10" i="227"/>
  <c r="L10" i="227"/>
  <c r="H19" i="227"/>
  <c r="D19" i="227"/>
  <c r="D10" i="227"/>
  <c r="F19" i="227"/>
  <c r="E33" i="228" l="1"/>
  <c r="I33" i="228"/>
  <c r="C33" i="228"/>
  <c r="G33" i="228"/>
  <c r="F33" i="228"/>
  <c r="H33" i="228"/>
  <c r="D33" i="228"/>
  <c r="J33" i="228"/>
  <c r="D48" i="229"/>
  <c r="F57" i="229"/>
  <c r="H48" i="229"/>
  <c r="D57" i="229"/>
  <c r="L48" i="229"/>
  <c r="H57" i="229"/>
  <c r="F48" i="229"/>
  <c r="E57" i="229"/>
  <c r="G57" i="229"/>
  <c r="C57" i="229"/>
  <c r="E48" i="229"/>
  <c r="C48" i="229"/>
  <c r="I48" i="229"/>
  <c r="G48" i="229"/>
  <c r="D57" i="227"/>
  <c r="H48" i="227"/>
  <c r="F48" i="227"/>
  <c r="F57" i="227"/>
  <c r="H57" i="227"/>
  <c r="L48" i="227"/>
  <c r="D48" i="227"/>
  <c r="C48" i="227"/>
  <c r="E57" i="227"/>
  <c r="E48" i="227"/>
  <c r="G57" i="227"/>
  <c r="K48" i="227"/>
  <c r="G48" i="227"/>
  <c r="I48" i="227"/>
</calcChain>
</file>

<file path=xl/sharedStrings.xml><?xml version="1.0" encoding="utf-8"?>
<sst xmlns="http://schemas.openxmlformats.org/spreadsheetml/2006/main" count="713" uniqueCount="157">
  <si>
    <t>（千円）</t>
  </si>
  <si>
    <t>合　　計</t>
  </si>
  <si>
    <t>大臣登録業者</t>
  </si>
  <si>
    <t>知事登録業者</t>
  </si>
  <si>
    <t>（単位：件、千円）</t>
  </si>
  <si>
    <t>区　　　分</t>
  </si>
  <si>
    <t>件 数</t>
  </si>
  <si>
    <t>報 酬</t>
  </si>
  <si>
    <t>構成比（％）</t>
  </si>
  <si>
    <t>売　　買</t>
  </si>
  <si>
    <t>担　　保</t>
  </si>
  <si>
    <t>補　　償</t>
  </si>
  <si>
    <t>資産評価</t>
  </si>
  <si>
    <t>賃 貸 借</t>
  </si>
  <si>
    <t>争　　訟</t>
  </si>
  <si>
    <t>そ の 他</t>
  </si>
  <si>
    <t>不動産鑑定評価基準に則らない価格等調査</t>
  </si>
  <si>
    <t>1,000万～3,000万円</t>
  </si>
  <si>
    <t>3,000万～5,000万円</t>
  </si>
  <si>
    <t>5,000万～１億円</t>
  </si>
  <si>
    <t>１億～５億円</t>
  </si>
  <si>
    <t>５億～２５億円</t>
  </si>
  <si>
    <t>２５億円超</t>
  </si>
  <si>
    <t>個　　人</t>
  </si>
  <si>
    <t>報酬額</t>
    <rPh sb="0" eb="3">
      <t>ホウシュウガク</t>
    </rPh>
    <phoneticPr fontId="2"/>
  </si>
  <si>
    <t>（人）</t>
    <rPh sb="1" eb="2">
      <t>ヒト</t>
    </rPh>
    <phoneticPr fontId="2"/>
  </si>
  <si>
    <t>（件）</t>
    <rPh sb="1" eb="2">
      <t>ケン</t>
    </rPh>
    <phoneticPr fontId="2"/>
  </si>
  <si>
    <t>合計</t>
    <rPh sb="0" eb="2">
      <t>ゴウケイ</t>
    </rPh>
    <phoneticPr fontId="2"/>
  </si>
  <si>
    <t>証券化</t>
    <rPh sb="0" eb="3">
      <t>ショウケンカ</t>
    </rPh>
    <phoneticPr fontId="2"/>
  </si>
  <si>
    <t>1,000万円以下</t>
    <rPh sb="7" eb="9">
      <t>イカ</t>
    </rPh>
    <phoneticPr fontId="2"/>
  </si>
  <si>
    <t>国・独立行政法人等</t>
    <rPh sb="2" eb="4">
      <t>ドクリツ</t>
    </rPh>
    <rPh sb="4" eb="6">
      <t>ギョウセイ</t>
    </rPh>
    <rPh sb="6" eb="8">
      <t>ホウジン</t>
    </rPh>
    <rPh sb="8" eb="9">
      <t>トウ</t>
    </rPh>
    <phoneticPr fontId="2"/>
  </si>
  <si>
    <t>地方公共団体等</t>
    <rPh sb="6" eb="7">
      <t>トウ</t>
    </rPh>
    <phoneticPr fontId="2"/>
  </si>
  <si>
    <t>金融機関</t>
    <rPh sb="0" eb="2">
      <t>キンユウ</t>
    </rPh>
    <rPh sb="2" eb="4">
      <t>キカン</t>
    </rPh>
    <phoneticPr fontId="2"/>
  </si>
  <si>
    <t>不動産関連事業法人等</t>
    <rPh sb="0" eb="3">
      <t>フドウサン</t>
    </rPh>
    <rPh sb="3" eb="5">
      <t>カンレン</t>
    </rPh>
    <rPh sb="5" eb="7">
      <t>ジギョウ</t>
    </rPh>
    <rPh sb="7" eb="9">
      <t>ホウジン</t>
    </rPh>
    <rPh sb="9" eb="10">
      <t>トウ</t>
    </rPh>
    <phoneticPr fontId="2"/>
  </si>
  <si>
    <t>賃料評価</t>
    <rPh sb="0" eb="2">
      <t>チンリョウ</t>
    </rPh>
    <rPh sb="2" eb="4">
      <t>ヒョウカ</t>
    </rPh>
    <phoneticPr fontId="2"/>
  </si>
  <si>
    <t>課税の変動率等の調査</t>
    <rPh sb="0" eb="2">
      <t>カゼイ</t>
    </rPh>
    <rPh sb="3" eb="5">
      <t>ヘンドウ</t>
    </rPh>
    <rPh sb="5" eb="6">
      <t>リツ</t>
    </rPh>
    <rPh sb="6" eb="7">
      <t>トウ</t>
    </rPh>
    <rPh sb="8" eb="10">
      <t>チョウサ</t>
    </rPh>
    <phoneticPr fontId="2"/>
  </si>
  <si>
    <t>市場調査・需要予測等の調査</t>
    <rPh sb="0" eb="2">
      <t>シジョウ</t>
    </rPh>
    <rPh sb="2" eb="4">
      <t>チョウサ</t>
    </rPh>
    <rPh sb="5" eb="7">
      <t>ジュヨウ</t>
    </rPh>
    <rPh sb="7" eb="9">
      <t>ヨソク</t>
    </rPh>
    <rPh sb="9" eb="10">
      <t>トウ</t>
    </rPh>
    <rPh sb="11" eb="13">
      <t>チョウサ</t>
    </rPh>
    <phoneticPr fontId="2"/>
  </si>
  <si>
    <t>固定資産の時点修正率等の調査</t>
    <rPh sb="0" eb="2">
      <t>コテイ</t>
    </rPh>
    <rPh sb="2" eb="4">
      <t>シサ</t>
    </rPh>
    <rPh sb="5" eb="7">
      <t>ジテン</t>
    </rPh>
    <rPh sb="7" eb="9">
      <t>シュウセイ</t>
    </rPh>
    <rPh sb="9" eb="10">
      <t>リツ</t>
    </rPh>
    <rPh sb="10" eb="11">
      <t>トウ</t>
    </rPh>
    <rPh sb="12" eb="14">
      <t>チョウサ</t>
    </rPh>
    <phoneticPr fontId="2"/>
  </si>
  <si>
    <t>鑑定人等としての業務</t>
    <rPh sb="0" eb="2">
      <t>カンテイ</t>
    </rPh>
    <rPh sb="2" eb="3">
      <t>ニン</t>
    </rPh>
    <rPh sb="3" eb="4">
      <t>トウ</t>
    </rPh>
    <rPh sb="8" eb="10">
      <t>ギョウム</t>
    </rPh>
    <phoneticPr fontId="2"/>
  </si>
  <si>
    <t>課　税</t>
    <rPh sb="0" eb="1">
      <t>カ</t>
    </rPh>
    <rPh sb="2" eb="3">
      <t>ゼイ</t>
    </rPh>
    <phoneticPr fontId="2"/>
  </si>
  <si>
    <t xml:space="preserve"> </t>
    <phoneticPr fontId="2"/>
  </si>
  <si>
    <t>※「鑑定人等としての業務」を除く</t>
    <rPh sb="2" eb="4">
      <t>カンテイ</t>
    </rPh>
    <rPh sb="4" eb="5">
      <t>ニン</t>
    </rPh>
    <rPh sb="5" eb="6">
      <t>トウ</t>
    </rPh>
    <rPh sb="10" eb="12">
      <t>ギョウム</t>
    </rPh>
    <rPh sb="14" eb="15">
      <t>ノゾ</t>
    </rPh>
    <phoneticPr fontId="2"/>
  </si>
  <si>
    <t>※「鑑定人等としての業務」を含む</t>
    <rPh sb="2" eb="4">
      <t>カンテイ</t>
    </rPh>
    <rPh sb="4" eb="5">
      <t>ニン</t>
    </rPh>
    <rPh sb="5" eb="6">
      <t>トウ</t>
    </rPh>
    <rPh sb="10" eb="12">
      <t>ギョウム</t>
    </rPh>
    <rPh sb="14" eb="15">
      <t>フク</t>
    </rPh>
    <phoneticPr fontId="2"/>
  </si>
  <si>
    <t>地価公示・地価調査</t>
    <rPh sb="0" eb="2">
      <t>チカ</t>
    </rPh>
    <rPh sb="2" eb="4">
      <t>コウジ</t>
    </rPh>
    <rPh sb="5" eb="7">
      <t>チカ</t>
    </rPh>
    <rPh sb="7" eb="9">
      <t>チョウサ</t>
    </rPh>
    <phoneticPr fontId="2"/>
  </si>
  <si>
    <t>価格評価（不動産鑑定評価基準に則った鑑定評価）</t>
    <rPh sb="0" eb="2">
      <t>カカク</t>
    </rPh>
    <rPh sb="2" eb="4">
      <t>ヒョウカ</t>
    </rPh>
    <rPh sb="5" eb="10">
      <t>フドウサンカンテイ</t>
    </rPh>
    <rPh sb="10" eb="12">
      <t>ヒョウカ</t>
    </rPh>
    <rPh sb="12" eb="14">
      <t>キジュン</t>
    </rPh>
    <rPh sb="15" eb="16">
      <t>ノット</t>
    </rPh>
    <rPh sb="18" eb="20">
      <t>カンテイ</t>
    </rPh>
    <rPh sb="20" eb="22">
      <t>ヒョウカ</t>
    </rPh>
    <phoneticPr fontId="2"/>
  </si>
  <si>
    <t>価格評価（不動産鑑定評価基準に則らない価格等調査）</t>
    <rPh sb="0" eb="2">
      <t>カカク</t>
    </rPh>
    <rPh sb="2" eb="4">
      <t>ヒョウカ</t>
    </rPh>
    <rPh sb="5" eb="10">
      <t>フドウサンカンテイ</t>
    </rPh>
    <rPh sb="10" eb="12">
      <t>ヒョウカ</t>
    </rPh>
    <rPh sb="12" eb="14">
      <t>キジュン</t>
    </rPh>
    <rPh sb="15" eb="16">
      <t>ノット</t>
    </rPh>
    <rPh sb="19" eb="21">
      <t>カカク</t>
    </rPh>
    <rPh sb="21" eb="22">
      <t>トウ</t>
    </rPh>
    <rPh sb="22" eb="24">
      <t>チョウサ</t>
    </rPh>
    <phoneticPr fontId="2"/>
  </si>
  <si>
    <t>個人</t>
    <rPh sb="0" eb="2">
      <t>コジン</t>
    </rPh>
    <phoneticPr fontId="2"/>
  </si>
  <si>
    <t>鑑定人等としての業務とは、民事訴訟法第213条に</t>
    <rPh sb="0" eb="2">
      <t>カンテイ</t>
    </rPh>
    <rPh sb="2" eb="3">
      <t>ニン</t>
    </rPh>
    <rPh sb="3" eb="4">
      <t>トウ</t>
    </rPh>
    <rPh sb="8" eb="10">
      <t>ギョウム</t>
    </rPh>
    <rPh sb="13" eb="15">
      <t>ミンジ</t>
    </rPh>
    <rPh sb="15" eb="17">
      <t>ソショウ</t>
    </rPh>
    <rPh sb="17" eb="18">
      <t>ホウ</t>
    </rPh>
    <rPh sb="18" eb="19">
      <t>ダイ</t>
    </rPh>
    <rPh sb="22" eb="23">
      <t>ジョウ</t>
    </rPh>
    <phoneticPr fontId="2"/>
  </si>
  <si>
    <t>（注）</t>
  </si>
  <si>
    <t>規定する裁判所等の指定に基づいて行う業務をいう。</t>
    <rPh sb="0" eb="2">
      <t>キテイ</t>
    </rPh>
    <rPh sb="4" eb="7">
      <t>サイバンショ</t>
    </rPh>
    <rPh sb="7" eb="8">
      <t>トウ</t>
    </rPh>
    <rPh sb="9" eb="11">
      <t>シテイ</t>
    </rPh>
    <rPh sb="12" eb="13">
      <t>モト</t>
    </rPh>
    <rPh sb="16" eb="17">
      <t>オコナ</t>
    </rPh>
    <rPh sb="18" eb="20">
      <t>ギョウム</t>
    </rPh>
    <phoneticPr fontId="2"/>
  </si>
  <si>
    <t>不動産鑑定評価基準に則った鑑定評価</t>
    <rPh sb="0" eb="5">
      <t>フドウサンカンテイ</t>
    </rPh>
    <rPh sb="5" eb="7">
      <t>ヒョウカ</t>
    </rPh>
    <rPh sb="7" eb="9">
      <t>キジュン</t>
    </rPh>
    <rPh sb="10" eb="11">
      <t>ノット</t>
    </rPh>
    <rPh sb="13" eb="15">
      <t>カンテイ</t>
    </rPh>
    <rPh sb="15" eb="17">
      <t>ヒョウカ</t>
    </rPh>
    <phoneticPr fontId="2"/>
  </si>
  <si>
    <t>取引事例等
資料収集その他</t>
    <rPh sb="0" eb="2">
      <t>トリヒキ</t>
    </rPh>
    <rPh sb="2" eb="4">
      <t>ジレイ</t>
    </rPh>
    <rPh sb="4" eb="5">
      <t>トウ</t>
    </rPh>
    <rPh sb="6" eb="8">
      <t>シリョウ</t>
    </rPh>
    <rPh sb="8" eb="10">
      <t>シュウシュウ</t>
    </rPh>
    <rPh sb="12" eb="13">
      <t>タ</t>
    </rPh>
    <phoneticPr fontId="2"/>
  </si>
  <si>
    <t>計</t>
    <rPh sb="0" eb="1">
      <t>ケイ</t>
    </rPh>
    <phoneticPr fontId="2"/>
  </si>
  <si>
    <t>その他</t>
    <rPh sb="2" eb="3">
      <t>タ</t>
    </rPh>
    <phoneticPr fontId="2"/>
  </si>
  <si>
    <t>国・独立行政法人等</t>
    <rPh sb="0" eb="1">
      <t>クニ</t>
    </rPh>
    <rPh sb="2" eb="4">
      <t>ドクリツ</t>
    </rPh>
    <rPh sb="4" eb="6">
      <t>ギョウセイ</t>
    </rPh>
    <rPh sb="6" eb="8">
      <t>ホウジン</t>
    </rPh>
    <rPh sb="8" eb="9">
      <t>トウ</t>
    </rPh>
    <phoneticPr fontId="2"/>
  </si>
  <si>
    <t>財務諸表</t>
    <rPh sb="0" eb="2">
      <t>ザイム</t>
    </rPh>
    <rPh sb="2" eb="4">
      <t>ショヒョウ</t>
    </rPh>
    <phoneticPr fontId="2"/>
  </si>
  <si>
    <t>地方公共団体等</t>
    <rPh sb="0" eb="2">
      <t>チホウ</t>
    </rPh>
    <rPh sb="2" eb="4">
      <t>コウキョウ</t>
    </rPh>
    <rPh sb="4" eb="6">
      <t>ダンタイ</t>
    </rPh>
    <rPh sb="6" eb="7">
      <t>トウ</t>
    </rPh>
    <phoneticPr fontId="2"/>
  </si>
  <si>
    <t>不動産鑑定評価基準に則った鑑定評価</t>
    <rPh sb="0" eb="3">
      <t>フドウサン</t>
    </rPh>
    <rPh sb="3" eb="5">
      <t>カンテイ</t>
    </rPh>
    <rPh sb="5" eb="7">
      <t>ヒョウカ</t>
    </rPh>
    <rPh sb="7" eb="9">
      <t>キジュン</t>
    </rPh>
    <rPh sb="10" eb="11">
      <t>ノット</t>
    </rPh>
    <rPh sb="13" eb="15">
      <t>カンテイ</t>
    </rPh>
    <rPh sb="15" eb="17">
      <t>ヒョウカ</t>
    </rPh>
    <phoneticPr fontId="2"/>
  </si>
  <si>
    <t>不動産鑑定評価基準に則らない価格等調査</t>
    <rPh sb="0" eb="3">
      <t>フドウサン</t>
    </rPh>
    <rPh sb="3" eb="5">
      <t>カンテイ</t>
    </rPh>
    <rPh sb="5" eb="7">
      <t>ヒョウカ</t>
    </rPh>
    <rPh sb="7" eb="9">
      <t>キジュン</t>
    </rPh>
    <rPh sb="10" eb="11">
      <t>ノット</t>
    </rPh>
    <rPh sb="14" eb="16">
      <t>カカク</t>
    </rPh>
    <rPh sb="16" eb="17">
      <t>トウ</t>
    </rPh>
    <rPh sb="17" eb="19">
      <t>チョウサ</t>
    </rPh>
    <phoneticPr fontId="2"/>
  </si>
  <si>
    <t>左記以外の価格等調査</t>
    <rPh sb="0" eb="2">
      <t>サキ</t>
    </rPh>
    <rPh sb="2" eb="4">
      <t>イガイ</t>
    </rPh>
    <rPh sb="5" eb="7">
      <t>カカク</t>
    </rPh>
    <rPh sb="7" eb="8">
      <t>トウ</t>
    </rPh>
    <rPh sb="8" eb="10">
      <t>チョウサ</t>
    </rPh>
    <phoneticPr fontId="2"/>
  </si>
  <si>
    <t>その他民間法人</t>
    <rPh sb="2" eb="3">
      <t>タ</t>
    </rPh>
    <rPh sb="3" eb="5">
      <t>ミンカン</t>
    </rPh>
    <rPh sb="5" eb="7">
      <t>ホウジン</t>
    </rPh>
    <phoneticPr fontId="2"/>
  </si>
  <si>
    <t>不動産の利活用の調査</t>
    <rPh sb="0" eb="3">
      <t>フドウサン</t>
    </rPh>
    <rPh sb="4" eb="7">
      <t>リカツヨウ</t>
    </rPh>
    <rPh sb="8" eb="10">
      <t>チョウサ</t>
    </rPh>
    <phoneticPr fontId="2"/>
  </si>
  <si>
    <t xml:space="preserve">  表２　依頼目的別　件数及び報酬（価格評価）</t>
    <phoneticPr fontId="2"/>
  </si>
  <si>
    <t xml:space="preserve">  表３　依頼目的別　件数及び報酬（賃料評価）</t>
    <phoneticPr fontId="2"/>
  </si>
  <si>
    <t xml:space="preserve">  表４　１件当たりの鑑定評価額別　件数及び報酬（価格評価）</t>
    <phoneticPr fontId="2"/>
  </si>
  <si>
    <t xml:space="preserve">  表５　依頼先別　件数及び報酬（価格評価及び賃料評価）</t>
    <phoneticPr fontId="2"/>
  </si>
  <si>
    <t xml:space="preserve">  表６　依頼目的別　件数及び報酬（不動産鑑定評価の隣接・周辺業務）</t>
    <rPh sb="18" eb="21">
      <t>フドウサン</t>
    </rPh>
    <rPh sb="21" eb="23">
      <t>カンテイ</t>
    </rPh>
    <rPh sb="23" eb="25">
      <t>ヒョウカ</t>
    </rPh>
    <rPh sb="26" eb="28">
      <t>リンセツ</t>
    </rPh>
    <rPh sb="29" eb="31">
      <t>シュウヘン</t>
    </rPh>
    <rPh sb="31" eb="33">
      <t>ギョウム</t>
    </rPh>
    <phoneticPr fontId="2"/>
  </si>
  <si>
    <t xml:space="preserve">  表８　鑑定人等としての業務</t>
    <rPh sb="5" eb="7">
      <t>カンテイ</t>
    </rPh>
    <rPh sb="7" eb="8">
      <t>ニン</t>
    </rPh>
    <rPh sb="8" eb="9">
      <t>トウ</t>
    </rPh>
    <rPh sb="13" eb="15">
      <t>ギョウム</t>
    </rPh>
    <phoneticPr fontId="2"/>
  </si>
  <si>
    <t xml:space="preserve">  表９　他の不動産鑑定業者からの再受託</t>
    <rPh sb="5" eb="6">
      <t>ホカ</t>
    </rPh>
    <rPh sb="7" eb="10">
      <t>フドウサン</t>
    </rPh>
    <rPh sb="10" eb="12">
      <t>カンテイ</t>
    </rPh>
    <rPh sb="12" eb="14">
      <t>ギョウシャ</t>
    </rPh>
    <rPh sb="17" eb="18">
      <t>サイ</t>
    </rPh>
    <rPh sb="18" eb="20">
      <t>ジュタク</t>
    </rPh>
    <phoneticPr fontId="2"/>
  </si>
  <si>
    <t xml:space="preserve">  表１０　公的土地評価</t>
    <rPh sb="6" eb="8">
      <t>コウテキ</t>
    </rPh>
    <rPh sb="8" eb="10">
      <t>トチ</t>
    </rPh>
    <rPh sb="10" eb="12">
      <t>ヒョウカ</t>
    </rPh>
    <phoneticPr fontId="2"/>
  </si>
  <si>
    <t xml:space="preserve"> 表１　過去５ヶ年の事業実績表（価格評価、賃料評価のほか固定資産税評価、相続税評価を含む。）</t>
    <rPh sb="28" eb="30">
      <t>コテイ</t>
    </rPh>
    <rPh sb="30" eb="33">
      <t>シサンゼイ</t>
    </rPh>
    <rPh sb="33" eb="35">
      <t>ヒョウカ</t>
    </rPh>
    <rPh sb="36" eb="39">
      <t>ソウゾクゼイ</t>
    </rPh>
    <rPh sb="39" eb="41">
      <t>ヒョウカ</t>
    </rPh>
    <rPh sb="42" eb="43">
      <t>フク</t>
    </rPh>
    <phoneticPr fontId="2"/>
  </si>
  <si>
    <t>区　　分</t>
  </si>
  <si>
    <t>年</t>
  </si>
  <si>
    <t>業者数</t>
    <rPh sb="0" eb="1">
      <t>ギョウ</t>
    </rPh>
    <rPh sb="1" eb="2">
      <t>シャ</t>
    </rPh>
    <rPh sb="2" eb="3">
      <t>カズ</t>
    </rPh>
    <phoneticPr fontId="2"/>
  </si>
  <si>
    <t>事務所数</t>
    <rPh sb="0" eb="1">
      <t>コト</t>
    </rPh>
    <rPh sb="1" eb="2">
      <t>ツトム</t>
    </rPh>
    <rPh sb="2" eb="3">
      <t>ショ</t>
    </rPh>
    <rPh sb="3" eb="4">
      <t>スウ</t>
    </rPh>
    <phoneticPr fontId="2"/>
  </si>
  <si>
    <t>鑑定業者に所属する不動産鑑定士等</t>
    <rPh sb="0" eb="2">
      <t>カンテイ</t>
    </rPh>
    <rPh sb="2" eb="4">
      <t>ギョウシャ</t>
    </rPh>
    <rPh sb="5" eb="7">
      <t>ショゾク</t>
    </rPh>
    <rPh sb="9" eb="12">
      <t>フドウサン</t>
    </rPh>
    <rPh sb="12" eb="15">
      <t>カンテイシ</t>
    </rPh>
    <rPh sb="15" eb="16">
      <t>トウ</t>
    </rPh>
    <phoneticPr fontId="2"/>
  </si>
  <si>
    <t>実　績　総　数</t>
    <rPh sb="0" eb="1">
      <t>ジツ</t>
    </rPh>
    <rPh sb="2" eb="3">
      <t>ツムギ</t>
    </rPh>
    <rPh sb="4" eb="5">
      <t>フサ</t>
    </rPh>
    <rPh sb="6" eb="7">
      <t>カズ</t>
    </rPh>
    <phoneticPr fontId="2"/>
  </si>
  <si>
    <t>1業者平均</t>
    <rPh sb="1" eb="3">
      <t>ギョウシャ</t>
    </rPh>
    <phoneticPr fontId="2"/>
  </si>
  <si>
    <t>1事務所平均</t>
  </si>
  <si>
    <t>鑑定業者に所属する不動産鑑定士等１人当たりの平均</t>
    <rPh sb="0" eb="2">
      <t>カンテイ</t>
    </rPh>
    <rPh sb="2" eb="4">
      <t>ギョウシャ</t>
    </rPh>
    <rPh sb="5" eb="7">
      <t>ショゾク</t>
    </rPh>
    <rPh sb="9" eb="12">
      <t>フドウサン</t>
    </rPh>
    <rPh sb="12" eb="15">
      <t>カンテイシ</t>
    </rPh>
    <rPh sb="15" eb="16">
      <t>トウ</t>
    </rPh>
    <rPh sb="17" eb="18">
      <t>ヒト</t>
    </rPh>
    <rPh sb="18" eb="19">
      <t>ア</t>
    </rPh>
    <rPh sb="22" eb="24">
      <t>ヘイキン</t>
    </rPh>
    <phoneticPr fontId="2"/>
  </si>
  <si>
    <t>一件当たりの報酬額</t>
    <rPh sb="0" eb="2">
      <t>イッケン</t>
    </rPh>
    <rPh sb="2" eb="3">
      <t>ア</t>
    </rPh>
    <rPh sb="6" eb="9">
      <t>ホウシュウガク</t>
    </rPh>
    <phoneticPr fontId="2"/>
  </si>
  <si>
    <t>件数</t>
    <rPh sb="0" eb="2">
      <t>ケンスウ</t>
    </rPh>
    <phoneticPr fontId="2"/>
  </si>
  <si>
    <t>対前年比</t>
    <rPh sb="0" eb="1">
      <t>タイ</t>
    </rPh>
    <rPh sb="1" eb="4">
      <t>ゼンネンヒ</t>
    </rPh>
    <phoneticPr fontId="2"/>
  </si>
  <si>
    <t>（％）</t>
  </si>
  <si>
    <t>大臣登録</t>
  </si>
  <si>
    <t>知事登録</t>
  </si>
  <si>
    <t>　　　「鑑定業者に所属する不動産鑑定士等の数」は、事務所ごとの不動産鑑定士等の数を集計したものである。（以下の表についても同じ。）</t>
    <rPh sb="4" eb="6">
      <t>カンテイ</t>
    </rPh>
    <rPh sb="6" eb="8">
      <t>ギョウシャ</t>
    </rPh>
    <rPh sb="9" eb="11">
      <t>ショゾク</t>
    </rPh>
    <rPh sb="13" eb="16">
      <t>フドウサン</t>
    </rPh>
    <rPh sb="16" eb="19">
      <t>カンテイシ</t>
    </rPh>
    <rPh sb="19" eb="20">
      <t>トウ</t>
    </rPh>
    <rPh sb="21" eb="22">
      <t>カズ</t>
    </rPh>
    <rPh sb="25" eb="28">
      <t>ジムショ</t>
    </rPh>
    <rPh sb="31" eb="34">
      <t>フドウサン</t>
    </rPh>
    <rPh sb="34" eb="37">
      <t>カンテイシ</t>
    </rPh>
    <rPh sb="37" eb="38">
      <t>トウ</t>
    </rPh>
    <rPh sb="39" eb="40">
      <t>カズ</t>
    </rPh>
    <rPh sb="41" eb="43">
      <t>シュウケイ</t>
    </rPh>
    <phoneticPr fontId="2"/>
  </si>
  <si>
    <t>（千円）</t>
    <phoneticPr fontId="2"/>
  </si>
  <si>
    <t>合計</t>
  </si>
  <si>
    <t>沖縄</t>
  </si>
  <si>
    <t>鹿児島</t>
  </si>
  <si>
    <t>宮崎</t>
  </si>
  <si>
    <t>大分</t>
  </si>
  <si>
    <t>熊本</t>
  </si>
  <si>
    <t>長崎</t>
  </si>
  <si>
    <t>佐賀</t>
  </si>
  <si>
    <t>福岡</t>
  </si>
  <si>
    <t>高知</t>
  </si>
  <si>
    <t>愛媛</t>
  </si>
  <si>
    <t>香川</t>
  </si>
  <si>
    <t>徳島</t>
  </si>
  <si>
    <t>山口</t>
  </si>
  <si>
    <t>広島</t>
  </si>
  <si>
    <t>岡山</t>
  </si>
  <si>
    <t>島根</t>
  </si>
  <si>
    <t>鳥取</t>
  </si>
  <si>
    <t>和歌山</t>
  </si>
  <si>
    <t>奈良</t>
  </si>
  <si>
    <t>兵庫</t>
  </si>
  <si>
    <t>大阪</t>
  </si>
  <si>
    <t>京都</t>
  </si>
  <si>
    <t>滋賀</t>
  </si>
  <si>
    <t>三重</t>
  </si>
  <si>
    <t>愛知</t>
  </si>
  <si>
    <t>静岡</t>
  </si>
  <si>
    <t>岐阜</t>
  </si>
  <si>
    <t>長野</t>
  </si>
  <si>
    <t>山梨</t>
  </si>
  <si>
    <t>福井</t>
  </si>
  <si>
    <t>石川</t>
  </si>
  <si>
    <t>富山</t>
  </si>
  <si>
    <t>新潟</t>
  </si>
  <si>
    <t>神奈川</t>
  </si>
  <si>
    <t>東京</t>
  </si>
  <si>
    <t>千葉</t>
  </si>
  <si>
    <t>埼玉</t>
  </si>
  <si>
    <t>群馬</t>
  </si>
  <si>
    <t>栃木</t>
  </si>
  <si>
    <t>茨城</t>
  </si>
  <si>
    <t>福島</t>
  </si>
  <si>
    <t>山形</t>
  </si>
  <si>
    <t>秋田</t>
  </si>
  <si>
    <t>宮城</t>
  </si>
  <si>
    <t>岩手</t>
  </si>
  <si>
    <t>青森</t>
  </si>
  <si>
    <t>北海道</t>
  </si>
  <si>
    <t>事務所</t>
  </si>
  <si>
    <t>計</t>
  </si>
  <si>
    <t>士補</t>
  </si>
  <si>
    <t>士</t>
  </si>
  <si>
    <t>従たる</t>
  </si>
  <si>
    <t>主たる</t>
  </si>
  <si>
    <t>不動産鑑定士等</t>
  </si>
  <si>
    <t>事務所数</t>
  </si>
  <si>
    <t>区　分</t>
    <rPh sb="0" eb="1">
      <t>ク</t>
    </rPh>
    <rPh sb="2" eb="3">
      <t>ブン</t>
    </rPh>
    <phoneticPr fontId="2"/>
  </si>
  <si>
    <t>　表１１</t>
    <phoneticPr fontId="2"/>
  </si>
  <si>
    <t>不動産関連
事業法人等</t>
    <rPh sb="0" eb="3">
      <t>フドウサン</t>
    </rPh>
    <rPh sb="3" eb="5">
      <t>カンレン</t>
    </rPh>
    <rPh sb="6" eb="8">
      <t>ジギョウ</t>
    </rPh>
    <rPh sb="8" eb="10">
      <t>ホウジン</t>
    </rPh>
    <rPh sb="10" eb="11">
      <t>トウ</t>
    </rPh>
    <phoneticPr fontId="2"/>
  </si>
  <si>
    <t>国・独法・
地方公共団体等</t>
    <rPh sb="0" eb="1">
      <t>クニ</t>
    </rPh>
    <rPh sb="2" eb="3">
      <t>ドク</t>
    </rPh>
    <rPh sb="3" eb="4">
      <t>ホウ</t>
    </rPh>
    <rPh sb="7" eb="9">
      <t>チホウ</t>
    </rPh>
    <rPh sb="9" eb="11">
      <t>コウキョウ</t>
    </rPh>
    <rPh sb="11" eb="13">
      <t>ダンタイナド</t>
    </rPh>
    <phoneticPr fontId="2"/>
  </si>
  <si>
    <t xml:space="preserve">  表７　依頼目的別　件数及び報酬（不動産鑑定評価の隣接・周辺業務）</t>
    <rPh sb="7" eb="9">
      <t>モクテキ</t>
    </rPh>
    <rPh sb="18" eb="21">
      <t>フドウサン</t>
    </rPh>
    <rPh sb="21" eb="23">
      <t>カンテイ</t>
    </rPh>
    <rPh sb="23" eb="25">
      <t>ヒョウカ</t>
    </rPh>
    <rPh sb="26" eb="28">
      <t>リンセツ</t>
    </rPh>
    <rPh sb="29" eb="31">
      <t>シュウヘン</t>
    </rPh>
    <rPh sb="31" eb="33">
      <t>ギョウム</t>
    </rPh>
    <phoneticPr fontId="2"/>
  </si>
  <si>
    <t xml:space="preserve">  表７－２　依頼目的別　件数及び報酬（不動産鑑定評価の隣接・周辺業務）</t>
    <rPh sb="9" eb="11">
      <t>モクテキ</t>
    </rPh>
    <rPh sb="20" eb="23">
      <t>フドウサン</t>
    </rPh>
    <rPh sb="23" eb="25">
      <t>カンテイ</t>
    </rPh>
    <rPh sb="25" eb="27">
      <t>ヒョウカ</t>
    </rPh>
    <rPh sb="28" eb="30">
      <t>リンセツ</t>
    </rPh>
    <rPh sb="31" eb="33">
      <t>シュウヘン</t>
    </rPh>
    <rPh sb="33" eb="35">
      <t>ギョウム</t>
    </rPh>
    <phoneticPr fontId="2"/>
  </si>
  <si>
    <t>事務所数及び不動産鑑定業者に所属する不動産鑑定士等の数</t>
    <rPh sb="14" eb="16">
      <t>ショゾク</t>
    </rPh>
    <phoneticPr fontId="2"/>
  </si>
  <si>
    <t>構成比（％）</t>
    <phoneticPr fontId="2"/>
  </si>
  <si>
    <t>事業に伴う補償等
の調査</t>
    <rPh sb="0" eb="2">
      <t>ジギョウ</t>
    </rPh>
    <rPh sb="3" eb="4">
      <t>トモナ</t>
    </rPh>
    <rPh sb="5" eb="7">
      <t>ホショウ</t>
    </rPh>
    <rPh sb="7" eb="8">
      <t>トウ</t>
    </rPh>
    <rPh sb="10" eb="12">
      <t>チョウサ</t>
    </rPh>
    <phoneticPr fontId="2"/>
  </si>
  <si>
    <t>令和7年</t>
  </si>
  <si>
    <t>（注）「業者」、「事務所」及び「鑑定業者に所属する不動産鑑定士等の数」は、令和8年1月1日現在のものである。</t>
  </si>
  <si>
    <t/>
  </si>
  <si>
    <t>令和8年1月1日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</si>
</sst>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¥&quot;#,##0;[Red]&quot;¥&quot;\-#,##0"/>
    <numFmt numFmtId="176" formatCode="#,##0_ "/>
    <numFmt numFmtId="177" formatCode="#,##0.0_);\-#,##0.0"/>
    <numFmt numFmtId="178" formatCode="#,##0.0;&quot;△ &quot;#,##0.0"/>
    <numFmt numFmtId="179" formatCode="e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MS Sans Serif"/>
      <family val="2"/>
    </font>
    <font>
      <sz val="12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.0500000000000007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color indexed="8"/>
      <name val="MS Sans Serif"/>
      <family val="2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 applyAlignment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3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26">
    <xf numFmtId="0" fontId="0" fillId="0" borderId="0" xfId="0"/>
    <xf numFmtId="0" fontId="5" fillId="0" borderId="0" xfId="9"/>
    <xf numFmtId="0" fontId="5" fillId="0" borderId="0" xfId="9" applyAlignment="1">
      <alignment vertical="center"/>
    </xf>
    <xf numFmtId="0" fontId="5" fillId="0" borderId="0" xfId="10"/>
    <xf numFmtId="0" fontId="5" fillId="0" borderId="0" xfId="11"/>
    <xf numFmtId="0" fontId="5" fillId="0" borderId="0" xfId="12"/>
    <xf numFmtId="0" fontId="11" fillId="0" borderId="0" xfId="12" applyFont="1"/>
    <xf numFmtId="0" fontId="5" fillId="0" borderId="0" xfId="13"/>
    <xf numFmtId="0" fontId="10" fillId="0" borderId="0" xfId="13" applyFont="1"/>
    <xf numFmtId="0" fontId="5" fillId="0" borderId="0" xfId="13" applyAlignment="1">
      <alignment vertical="center"/>
    </xf>
    <xf numFmtId="0" fontId="11" fillId="0" borderId="0" xfId="9" applyFont="1"/>
    <xf numFmtId="0" fontId="11" fillId="0" borderId="0" xfId="10" applyFont="1"/>
    <xf numFmtId="0" fontId="11" fillId="0" borderId="0" xfId="11" applyFont="1"/>
    <xf numFmtId="3" fontId="7" fillId="0" borderId="1" xfId="9" applyNumberFormat="1" applyFont="1" applyBorder="1" applyAlignment="1">
      <alignment vertical="center" shrinkToFit="1"/>
    </xf>
    <xf numFmtId="0" fontId="14" fillId="0" borderId="0" xfId="13" applyFont="1" applyAlignment="1">
      <alignment horizontal="right"/>
    </xf>
    <xf numFmtId="0" fontId="14" fillId="0" borderId="0" xfId="13" applyFont="1"/>
    <xf numFmtId="0" fontId="6" fillId="0" borderId="0" xfId="9" applyFont="1" applyAlignment="1">
      <alignment horizontal="left" vertical="center"/>
    </xf>
    <xf numFmtId="0" fontId="4" fillId="0" borderId="0" xfId="9" applyFont="1" applyAlignment="1">
      <alignment horizontal="right" vertical="center"/>
    </xf>
    <xf numFmtId="0" fontId="4" fillId="0" borderId="0" xfId="9" applyFont="1" applyAlignment="1">
      <alignment horizontal="center" vertical="center"/>
    </xf>
    <xf numFmtId="0" fontId="9" fillId="0" borderId="1" xfId="9" applyFont="1" applyBorder="1" applyAlignment="1">
      <alignment horizontal="center" vertical="center"/>
    </xf>
    <xf numFmtId="3" fontId="7" fillId="0" borderId="1" xfId="9" applyNumberFormat="1" applyFont="1" applyBorder="1" applyAlignment="1">
      <alignment horizontal="right" vertical="center" shrinkToFit="1"/>
    </xf>
    <xf numFmtId="177" fontId="7" fillId="0" borderId="1" xfId="9" applyNumberFormat="1" applyFont="1" applyBorder="1" applyAlignment="1">
      <alignment horizontal="right" vertical="center" shrinkToFit="1"/>
    </xf>
    <xf numFmtId="0" fontId="4" fillId="0" borderId="3" xfId="9" applyFont="1" applyBorder="1" applyAlignment="1">
      <alignment horizontal="center" vertical="center"/>
    </xf>
    <xf numFmtId="3" fontId="7" fillId="0" borderId="3" xfId="9" applyNumberFormat="1" applyFont="1" applyBorder="1" applyAlignment="1">
      <alignment horizontal="right" vertical="center" shrinkToFit="1"/>
    </xf>
    <xf numFmtId="177" fontId="7" fillId="0" borderId="0" xfId="9" applyNumberFormat="1" applyFont="1" applyAlignment="1">
      <alignment horizontal="right" vertical="center"/>
    </xf>
    <xf numFmtId="0" fontId="6" fillId="0" borderId="0" xfId="10" applyFont="1" applyAlignment="1">
      <alignment horizontal="left" vertical="center"/>
    </xf>
    <xf numFmtId="0" fontId="4" fillId="0" borderId="0" xfId="10" applyFont="1" applyAlignment="1">
      <alignment horizontal="right" vertical="center"/>
    </xf>
    <xf numFmtId="0" fontId="4" fillId="0" borderId="0" xfId="10" applyFont="1" applyAlignment="1">
      <alignment horizontal="center" vertical="center"/>
    </xf>
    <xf numFmtId="0" fontId="4" fillId="0" borderId="1" xfId="10" applyFont="1" applyBorder="1" applyAlignment="1">
      <alignment horizontal="centerContinuous" vertical="center"/>
    </xf>
    <xf numFmtId="0" fontId="9" fillId="0" borderId="1" xfId="10" applyFont="1" applyBorder="1" applyAlignment="1">
      <alignment horizontal="center" vertical="center"/>
    </xf>
    <xf numFmtId="0" fontId="4" fillId="0" borderId="1" xfId="10" applyFont="1" applyBorder="1" applyAlignment="1">
      <alignment horizontal="center" vertical="center"/>
    </xf>
    <xf numFmtId="0" fontId="4" fillId="0" borderId="3" xfId="10" applyFont="1" applyBorder="1" applyAlignment="1">
      <alignment horizontal="center" vertical="center"/>
    </xf>
    <xf numFmtId="3" fontId="7" fillId="0" borderId="4" xfId="10" applyNumberFormat="1" applyFont="1" applyBorder="1" applyAlignment="1">
      <alignment horizontal="right" vertical="center" shrinkToFit="1"/>
    </xf>
    <xf numFmtId="177" fontId="12" fillId="0" borderId="4" xfId="10" applyNumberFormat="1" applyFont="1" applyBorder="1" applyAlignment="1">
      <alignment horizontal="right" vertical="center" shrinkToFit="1"/>
    </xf>
    <xf numFmtId="3" fontId="12" fillId="0" borderId="4" xfId="10" applyNumberFormat="1" applyFont="1" applyBorder="1" applyAlignment="1">
      <alignment horizontal="right" vertical="center" shrinkToFit="1"/>
    </xf>
    <xf numFmtId="177" fontId="12" fillId="0" borderId="5" xfId="10" applyNumberFormat="1" applyFont="1" applyBorder="1" applyAlignment="1">
      <alignment horizontal="right" vertical="center" shrinkToFit="1"/>
    </xf>
    <xf numFmtId="3" fontId="12" fillId="0" borderId="6" xfId="10" applyNumberFormat="1" applyFont="1" applyBorder="1" applyAlignment="1">
      <alignment horizontal="right" vertical="center" shrinkToFit="1"/>
    </xf>
    <xf numFmtId="0" fontId="6" fillId="0" borderId="0" xfId="11" applyFont="1" applyAlignment="1">
      <alignment horizontal="left" vertical="center"/>
    </xf>
    <xf numFmtId="0" fontId="4" fillId="0" borderId="0" xfId="11" applyFont="1" applyAlignment="1">
      <alignment horizontal="right" vertical="center"/>
    </xf>
    <xf numFmtId="0" fontId="9" fillId="0" borderId="1" xfId="11" applyFont="1" applyBorder="1" applyAlignment="1">
      <alignment horizontal="center" vertical="center"/>
    </xf>
    <xf numFmtId="0" fontId="4" fillId="0" borderId="3" xfId="11" applyFont="1" applyBorder="1" applyAlignment="1">
      <alignment horizontal="center" vertical="center"/>
    </xf>
    <xf numFmtId="0" fontId="6" fillId="0" borderId="0" xfId="12" applyFont="1" applyAlignment="1">
      <alignment horizontal="left" vertical="center"/>
    </xf>
    <xf numFmtId="0" fontId="4" fillId="0" borderId="0" xfId="12" applyFont="1" applyAlignment="1">
      <alignment horizontal="right" vertical="center"/>
    </xf>
    <xf numFmtId="0" fontId="4" fillId="0" borderId="7" xfId="12" applyFont="1" applyBorder="1" applyAlignment="1">
      <alignment horizontal="centerContinuous" vertical="center"/>
    </xf>
    <xf numFmtId="0" fontId="4" fillId="0" borderId="8" xfId="12" applyFont="1" applyBorder="1" applyAlignment="1">
      <alignment horizontal="centerContinuous" vertical="center" shrinkToFit="1"/>
    </xf>
    <xf numFmtId="0" fontId="4" fillId="0" borderId="7" xfId="12" applyFont="1" applyBorder="1" applyAlignment="1">
      <alignment horizontal="centerContinuous" vertical="center" shrinkToFit="1"/>
    </xf>
    <xf numFmtId="0" fontId="9" fillId="0" borderId="1" xfId="12" applyFont="1" applyBorder="1" applyAlignment="1">
      <alignment horizontal="center" vertical="center"/>
    </xf>
    <xf numFmtId="0" fontId="4" fillId="0" borderId="3" xfId="12" applyFont="1" applyBorder="1" applyAlignment="1">
      <alignment horizontal="center" vertical="center"/>
    </xf>
    <xf numFmtId="0" fontId="4" fillId="0" borderId="8" xfId="12" applyFont="1" applyBorder="1" applyAlignment="1">
      <alignment horizontal="centerContinuous" vertical="center"/>
    </xf>
    <xf numFmtId="0" fontId="6" fillId="0" borderId="0" xfId="13" applyFont="1" applyAlignment="1">
      <alignment horizontal="left" vertical="center"/>
    </xf>
    <xf numFmtId="0" fontId="4" fillId="0" borderId="0" xfId="13" applyFont="1" applyAlignment="1">
      <alignment horizontal="right" vertical="center"/>
    </xf>
    <xf numFmtId="0" fontId="4" fillId="0" borderId="0" xfId="13" applyFont="1" applyAlignment="1">
      <alignment horizontal="center" vertical="center"/>
    </xf>
    <xf numFmtId="0" fontId="9" fillId="0" borderId="1" xfId="13" applyFont="1" applyBorder="1" applyAlignment="1">
      <alignment horizontal="center" vertical="center"/>
    </xf>
    <xf numFmtId="0" fontId="4" fillId="0" borderId="1" xfId="13" applyFont="1" applyBorder="1" applyAlignment="1">
      <alignment horizontal="right" vertical="center"/>
    </xf>
    <xf numFmtId="0" fontId="4" fillId="0" borderId="3" xfId="13" applyFont="1" applyBorder="1" applyAlignment="1">
      <alignment horizontal="center" vertical="center"/>
    </xf>
    <xf numFmtId="177" fontId="7" fillId="0" borderId="0" xfId="13" applyNumberFormat="1" applyFont="1" applyAlignment="1">
      <alignment horizontal="right" vertical="center" shrinkToFit="1"/>
    </xf>
    <xf numFmtId="177" fontId="7" fillId="0" borderId="0" xfId="13" applyNumberFormat="1" applyFont="1" applyAlignment="1">
      <alignment horizontal="right" vertical="center"/>
    </xf>
    <xf numFmtId="3" fontId="7" fillId="0" borderId="1" xfId="13" applyNumberFormat="1" applyFont="1" applyBorder="1" applyAlignment="1">
      <alignment vertical="center" shrinkToFit="1"/>
    </xf>
    <xf numFmtId="3" fontId="7" fillId="0" borderId="1" xfId="13" applyNumberFormat="1" applyFont="1" applyBorder="1" applyAlignment="1">
      <alignment horizontal="right" vertical="center" shrinkToFit="1"/>
    </xf>
    <xf numFmtId="3" fontId="7" fillId="0" borderId="3" xfId="13" applyNumberFormat="1" applyFont="1" applyBorder="1" applyAlignment="1">
      <alignment horizontal="right" vertical="center" shrinkToFit="1"/>
    </xf>
    <xf numFmtId="0" fontId="17" fillId="0" borderId="0" xfId="0" applyFont="1" applyAlignment="1">
      <alignment vertical="center"/>
    </xf>
    <xf numFmtId="0" fontId="18" fillId="0" borderId="0" xfId="7" applyFont="1" applyAlignment="1">
      <alignment horizontal="left" vertical="center"/>
    </xf>
    <xf numFmtId="0" fontId="17" fillId="0" borderId="0" xfId="7" applyFont="1"/>
    <xf numFmtId="0" fontId="19" fillId="0" borderId="0" xfId="7" applyFont="1" applyAlignment="1">
      <alignment horizontal="right" vertical="center"/>
    </xf>
    <xf numFmtId="0" fontId="20" fillId="0" borderId="10" xfId="7" applyFont="1" applyBorder="1" applyAlignment="1">
      <alignment horizontal="center" vertical="center"/>
    </xf>
    <xf numFmtId="0" fontId="20" fillId="0" borderId="11" xfId="7" applyFont="1" applyBorder="1" applyAlignment="1">
      <alignment horizontal="center" vertical="center"/>
    </xf>
    <xf numFmtId="3" fontId="15" fillId="0" borderId="2" xfId="7" applyNumberFormat="1" applyFont="1" applyBorder="1" applyAlignment="1">
      <alignment horizontal="right" vertical="center" shrinkToFit="1"/>
    </xf>
    <xf numFmtId="3" fontId="17" fillId="0" borderId="1" xfId="7" applyNumberFormat="1" applyFont="1" applyBorder="1" applyAlignment="1">
      <alignment horizontal="right" vertical="center" shrinkToFit="1"/>
    </xf>
    <xf numFmtId="3" fontId="15" fillId="0" borderId="1" xfId="7" applyNumberFormat="1" applyFont="1" applyBorder="1" applyAlignment="1">
      <alignment horizontal="right" vertical="center" shrinkToFit="1"/>
    </xf>
    <xf numFmtId="3" fontId="17" fillId="0" borderId="2" xfId="7" applyNumberFormat="1" applyFont="1" applyBorder="1" applyAlignment="1">
      <alignment horizontal="right" vertical="center" shrinkToFit="1"/>
    </xf>
    <xf numFmtId="3" fontId="17" fillId="0" borderId="15" xfId="7" applyNumberFormat="1" applyFont="1" applyBorder="1" applyAlignment="1">
      <alignment horizontal="right" vertical="center" shrinkToFit="1"/>
    </xf>
    <xf numFmtId="3" fontId="15" fillId="0" borderId="9" xfId="7" applyNumberFormat="1" applyFont="1" applyBorder="1" applyAlignment="1">
      <alignment horizontal="right" vertical="center" shrinkToFit="1"/>
    </xf>
    <xf numFmtId="3" fontId="15" fillId="0" borderId="19" xfId="7" applyNumberFormat="1" applyFont="1" applyBorder="1" applyAlignment="1">
      <alignment horizontal="right" vertical="center" shrinkToFit="1"/>
    </xf>
    <xf numFmtId="0" fontId="17" fillId="0" borderId="0" xfId="0" applyFont="1" applyAlignment="1">
      <alignment vertical="center" shrinkToFit="1"/>
    </xf>
    <xf numFmtId="3" fontId="17" fillId="0" borderId="0" xfId="7" applyNumberFormat="1" applyFont="1" applyAlignment="1">
      <alignment horizontal="right" vertical="center" shrinkToFit="1"/>
    </xf>
    <xf numFmtId="177" fontId="17" fillId="0" borderId="0" xfId="7" applyNumberFormat="1" applyFont="1" applyAlignment="1">
      <alignment horizontal="right" vertical="center" shrinkToFit="1"/>
    </xf>
    <xf numFmtId="0" fontId="20" fillId="0" borderId="0" xfId="7" applyFont="1" applyAlignment="1">
      <alignment vertical="center"/>
    </xf>
    <xf numFmtId="0" fontId="20" fillId="0" borderId="0" xfId="7" applyFont="1" applyAlignment="1">
      <alignment horizontal="right"/>
    </xf>
    <xf numFmtId="0" fontId="20" fillId="0" borderId="0" xfId="7" applyFont="1" applyAlignment="1">
      <alignment horizontal="left" vertical="center"/>
    </xf>
    <xf numFmtId="38" fontId="17" fillId="0" borderId="0" xfId="1" applyFont="1" applyAlignment="1">
      <alignment vertical="center"/>
    </xf>
    <xf numFmtId="38" fontId="15" fillId="0" borderId="15" xfId="1" applyFont="1" applyBorder="1" applyAlignment="1">
      <alignment horizontal="right" vertical="center" shrinkToFit="1"/>
    </xf>
    <xf numFmtId="0" fontId="7" fillId="0" borderId="0" xfId="8" applyFont="1"/>
    <xf numFmtId="176" fontId="4" fillId="0" borderId="18" xfId="8" applyNumberFormat="1" applyFont="1" applyBorder="1" applyAlignment="1">
      <alignment horizontal="right" vertical="center" shrinkToFit="1"/>
    </xf>
    <xf numFmtId="0" fontId="4" fillId="0" borderId="18" xfId="8" applyFont="1" applyBorder="1" applyAlignment="1">
      <alignment horizontal="center" vertical="center" shrinkToFit="1"/>
    </xf>
    <xf numFmtId="176" fontId="4" fillId="0" borderId="19" xfId="8" applyNumberFormat="1" applyFont="1" applyBorder="1" applyAlignment="1">
      <alignment horizontal="right" vertical="center" shrinkToFit="1"/>
    </xf>
    <xf numFmtId="0" fontId="4" fillId="0" borderId="19" xfId="8" applyFont="1" applyBorder="1" applyAlignment="1">
      <alignment horizontal="center" vertical="center" shrinkToFit="1"/>
    </xf>
    <xf numFmtId="176" fontId="4" fillId="0" borderId="1" xfId="8" applyNumberFormat="1" applyFont="1" applyBorder="1" applyAlignment="1">
      <alignment horizontal="right" vertical="center" shrinkToFit="1"/>
    </xf>
    <xf numFmtId="0" fontId="4" fillId="0" borderId="1" xfId="8" applyFont="1" applyBorder="1" applyAlignment="1">
      <alignment horizontal="center" vertical="center" shrinkToFit="1"/>
    </xf>
    <xf numFmtId="0" fontId="9" fillId="0" borderId="18" xfId="8" applyFont="1" applyBorder="1" applyAlignment="1">
      <alignment horizontal="center" vertical="center" shrinkToFit="1"/>
    </xf>
    <xf numFmtId="0" fontId="9" fillId="0" borderId="2" xfId="8" applyFont="1" applyBorder="1" applyAlignment="1">
      <alignment horizontal="center" vertical="center" shrinkToFit="1"/>
    </xf>
    <xf numFmtId="0" fontId="16" fillId="0" borderId="0" xfId="8" applyFont="1" applyAlignment="1">
      <alignment horizontal="left" vertical="center"/>
    </xf>
    <xf numFmtId="178" fontId="17" fillId="0" borderId="1" xfId="7" applyNumberFormat="1" applyFont="1" applyBorder="1" applyAlignment="1">
      <alignment horizontal="right" vertical="center" shrinkToFit="1"/>
    </xf>
    <xf numFmtId="178" fontId="17" fillId="0" borderId="18" xfId="7" applyNumberFormat="1" applyFont="1" applyBorder="1" applyAlignment="1">
      <alignment horizontal="right" vertical="center" shrinkToFit="1"/>
    </xf>
    <xf numFmtId="178" fontId="17" fillId="0" borderId="3" xfId="7" applyNumberFormat="1" applyFont="1" applyBorder="1" applyAlignment="1">
      <alignment horizontal="right" vertical="center" shrinkToFit="1"/>
    </xf>
    <xf numFmtId="3" fontId="17" fillId="0" borderId="14" xfId="7" applyNumberFormat="1" applyFont="1" applyBorder="1" applyAlignment="1">
      <alignment horizontal="right" vertical="center" shrinkToFit="1"/>
    </xf>
    <xf numFmtId="178" fontId="17" fillId="0" borderId="2" xfId="7" applyNumberFormat="1" applyFont="1" applyBorder="1" applyAlignment="1">
      <alignment horizontal="right" vertical="center" shrinkToFit="1"/>
    </xf>
    <xf numFmtId="38" fontId="15" fillId="0" borderId="15" xfId="1" applyFont="1" applyFill="1" applyBorder="1" applyAlignment="1">
      <alignment horizontal="right" vertical="center" shrinkToFit="1"/>
    </xf>
    <xf numFmtId="178" fontId="17" fillId="0" borderId="15" xfId="7" applyNumberFormat="1" applyFont="1" applyBorder="1" applyAlignment="1">
      <alignment horizontal="right" vertical="center" shrinkToFit="1"/>
    </xf>
    <xf numFmtId="3" fontId="15" fillId="0" borderId="15" xfId="7" applyNumberFormat="1" applyFont="1" applyBorder="1" applyAlignment="1">
      <alignment horizontal="right" vertical="center" shrinkToFit="1"/>
    </xf>
    <xf numFmtId="3" fontId="17" fillId="0" borderId="16" xfId="7" applyNumberFormat="1" applyFont="1" applyBorder="1" applyAlignment="1">
      <alignment horizontal="right" vertical="center" shrinkToFit="1"/>
    </xf>
    <xf numFmtId="3" fontId="17" fillId="0" borderId="9" xfId="7" applyNumberFormat="1" applyFont="1" applyBorder="1" applyAlignment="1">
      <alignment horizontal="right" vertical="center" shrinkToFit="1"/>
    </xf>
    <xf numFmtId="3" fontId="17" fillId="0" borderId="19" xfId="7" applyNumberFormat="1" applyFont="1" applyBorder="1" applyAlignment="1">
      <alignment horizontal="right" vertical="center" shrinkToFit="1"/>
    </xf>
    <xf numFmtId="3" fontId="17" fillId="0" borderId="20" xfId="7" applyNumberFormat="1" applyFont="1" applyBorder="1" applyAlignment="1">
      <alignment horizontal="right" vertical="center" shrinkToFit="1"/>
    </xf>
    <xf numFmtId="3" fontId="15" fillId="0" borderId="1" xfId="7" applyNumberFormat="1" applyFont="1" applyBorder="1" applyAlignment="1">
      <alignment horizontal="right" vertical="center"/>
    </xf>
    <xf numFmtId="3" fontId="17" fillId="0" borderId="13" xfId="7" applyNumberFormat="1" applyFont="1" applyBorder="1" applyAlignment="1">
      <alignment horizontal="right" vertical="center" shrinkToFit="1"/>
    </xf>
    <xf numFmtId="49" fontId="5" fillId="0" borderId="0" xfId="9" applyNumberFormat="1"/>
    <xf numFmtId="179" fontId="17" fillId="0" borderId="1" xfId="0" applyNumberFormat="1" applyFont="1" applyBorder="1" applyAlignment="1">
      <alignment horizontal="center" vertical="center" shrinkToFit="1"/>
    </xf>
    <xf numFmtId="179" fontId="17" fillId="0" borderId="2" xfId="0" applyNumberFormat="1" applyFont="1" applyBorder="1" applyAlignment="1">
      <alignment horizontal="center" vertical="center" shrinkToFit="1"/>
    </xf>
    <xf numFmtId="179" fontId="17" fillId="0" borderId="15" xfId="1" applyNumberFormat="1" applyFont="1" applyBorder="1" applyAlignment="1">
      <alignment horizontal="center" vertical="center" shrinkToFit="1"/>
    </xf>
    <xf numFmtId="179" fontId="17" fillId="0" borderId="9" xfId="0" applyNumberFormat="1" applyFont="1" applyBorder="1" applyAlignment="1">
      <alignment horizontal="center" vertical="center" shrinkToFit="1"/>
    </xf>
    <xf numFmtId="179" fontId="17" fillId="0" borderId="19" xfId="0" applyNumberFormat="1" applyFont="1" applyBorder="1" applyAlignment="1">
      <alignment horizontal="center" vertical="center" shrinkToFit="1"/>
    </xf>
    <xf numFmtId="179" fontId="17" fillId="0" borderId="15" xfId="0" applyNumberFormat="1" applyFont="1" applyBorder="1" applyAlignment="1">
      <alignment horizontal="center" vertical="center" shrinkToFit="1"/>
    </xf>
    <xf numFmtId="0" fontId="4" fillId="0" borderId="2" xfId="9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4" fillId="0" borderId="2" xfId="10" applyFont="1" applyBorder="1" applyAlignment="1">
      <alignment horizontal="center" vertical="center"/>
    </xf>
    <xf numFmtId="0" fontId="4" fillId="0" borderId="1" xfId="11" applyFont="1" applyBorder="1" applyAlignment="1">
      <alignment horizontal="center" vertical="center"/>
    </xf>
    <xf numFmtId="0" fontId="4" fillId="0" borderId="2" xfId="12" applyFont="1" applyBorder="1" applyAlignment="1">
      <alignment horizontal="center" vertical="center"/>
    </xf>
    <xf numFmtId="0" fontId="4" fillId="0" borderId="2" xfId="13" applyFont="1" applyBorder="1" applyAlignment="1">
      <alignment horizontal="center" vertical="center"/>
    </xf>
    <xf numFmtId="0" fontId="4" fillId="0" borderId="1" xfId="13" applyFont="1" applyBorder="1" applyAlignment="1">
      <alignment horizontal="center" vertical="center"/>
    </xf>
    <xf numFmtId="0" fontId="4" fillId="0" borderId="1" xfId="12" applyFont="1" applyBorder="1" applyAlignment="1">
      <alignment horizontal="center" vertical="center"/>
    </xf>
    <xf numFmtId="0" fontId="5" fillId="0" borderId="0" xfId="10" applyAlignment="1">
      <alignment horizontal="center"/>
    </xf>
    <xf numFmtId="0" fontId="4" fillId="0" borderId="2" xfId="11" applyFont="1" applyBorder="1" applyAlignment="1">
      <alignment horizontal="center" vertical="center"/>
    </xf>
    <xf numFmtId="0" fontId="5" fillId="0" borderId="0" xfId="11" applyAlignment="1">
      <alignment horizontal="center"/>
    </xf>
    <xf numFmtId="0" fontId="5" fillId="0" borderId="0" xfId="12" applyAlignment="1">
      <alignment horizontal="center"/>
    </xf>
    <xf numFmtId="0" fontId="5" fillId="0" borderId="0" xfId="13" applyAlignment="1">
      <alignment horizontal="center"/>
    </xf>
    <xf numFmtId="0" fontId="20" fillId="0" borderId="22" xfId="7" applyFont="1" applyBorder="1" applyAlignment="1">
      <alignment horizontal="center" vertical="center" wrapText="1" shrinkToFit="1"/>
    </xf>
    <xf numFmtId="0" fontId="20" fillId="0" borderId="23" xfId="7" applyFont="1" applyBorder="1" applyAlignment="1">
      <alignment horizontal="center" vertical="center" wrapText="1" shrinkToFit="1"/>
    </xf>
    <xf numFmtId="0" fontId="20" fillId="0" borderId="24" xfId="7" applyFont="1" applyBorder="1" applyAlignment="1">
      <alignment horizontal="center" vertical="center"/>
    </xf>
    <xf numFmtId="0" fontId="20" fillId="0" borderId="25" xfId="7" applyFont="1" applyBorder="1" applyAlignment="1">
      <alignment horizontal="center" vertical="center"/>
    </xf>
    <xf numFmtId="0" fontId="20" fillId="0" borderId="26" xfId="7" applyFont="1" applyBorder="1" applyAlignment="1">
      <alignment horizontal="center" vertical="center"/>
    </xf>
    <xf numFmtId="0" fontId="20" fillId="0" borderId="27" xfId="7" applyFont="1" applyBorder="1" applyAlignment="1">
      <alignment horizontal="center" vertical="center"/>
    </xf>
    <xf numFmtId="0" fontId="20" fillId="0" borderId="9" xfId="7" applyFont="1" applyBorder="1" applyAlignment="1">
      <alignment horizontal="center" vertical="center"/>
    </xf>
    <xf numFmtId="0" fontId="20" fillId="0" borderId="10" xfId="7" applyFont="1" applyBorder="1" applyAlignment="1">
      <alignment horizontal="center" vertical="center"/>
    </xf>
    <xf numFmtId="0" fontId="20" fillId="0" borderId="27" xfId="7" applyFont="1" applyBorder="1" applyAlignment="1">
      <alignment horizontal="center" vertical="center" wrapText="1" shrinkToFit="1"/>
    </xf>
    <xf numFmtId="0" fontId="20" fillId="0" borderId="9" xfId="7" applyFont="1" applyBorder="1" applyAlignment="1">
      <alignment horizontal="center" vertical="center" wrapText="1" shrinkToFit="1"/>
    </xf>
    <xf numFmtId="0" fontId="20" fillId="0" borderId="10" xfId="7" applyFont="1" applyBorder="1" applyAlignment="1">
      <alignment horizontal="center" vertical="center" wrapText="1" shrinkToFit="1"/>
    </xf>
    <xf numFmtId="0" fontId="20" fillId="0" borderId="28" xfId="7" applyFont="1" applyBorder="1" applyAlignment="1">
      <alignment horizontal="center" vertical="center"/>
    </xf>
    <xf numFmtId="0" fontId="20" fillId="0" borderId="29" xfId="7" applyFont="1" applyBorder="1" applyAlignment="1">
      <alignment horizontal="center" vertical="center"/>
    </xf>
    <xf numFmtId="0" fontId="20" fillId="0" borderId="30" xfId="7" applyFont="1" applyBorder="1" applyAlignment="1">
      <alignment horizontal="center" vertical="center"/>
    </xf>
    <xf numFmtId="0" fontId="20" fillId="0" borderId="17" xfId="7" applyFont="1" applyBorder="1" applyAlignment="1">
      <alignment horizontal="center" vertical="center"/>
    </xf>
    <xf numFmtId="0" fontId="20" fillId="0" borderId="0" xfId="7" applyFont="1" applyAlignment="1">
      <alignment horizontal="center" vertical="center"/>
    </xf>
    <xf numFmtId="0" fontId="20" fillId="0" borderId="31" xfId="7" applyFont="1" applyBorder="1" applyAlignment="1">
      <alignment horizontal="center" vertical="center"/>
    </xf>
    <xf numFmtId="0" fontId="20" fillId="0" borderId="21" xfId="7" applyFont="1" applyBorder="1" applyAlignment="1">
      <alignment horizontal="center" vertical="center"/>
    </xf>
    <xf numFmtId="0" fontId="20" fillId="0" borderId="32" xfId="7" applyFont="1" applyBorder="1" applyAlignment="1">
      <alignment horizontal="center" vertical="center"/>
    </xf>
    <xf numFmtId="0" fontId="20" fillId="0" borderId="33" xfId="7" applyFont="1" applyBorder="1" applyAlignment="1">
      <alignment horizontal="center" vertical="center"/>
    </xf>
    <xf numFmtId="0" fontId="20" fillId="0" borderId="28" xfId="7" applyFont="1" applyBorder="1" applyAlignment="1">
      <alignment horizontal="center" vertical="center" wrapText="1" shrinkToFit="1"/>
    </xf>
    <xf numFmtId="0" fontId="20" fillId="0" borderId="30" xfId="7" applyFont="1" applyBorder="1" applyAlignment="1">
      <alignment horizontal="center" vertical="center" wrapText="1" shrinkToFit="1"/>
    </xf>
    <xf numFmtId="0" fontId="20" fillId="0" borderId="17" xfId="7" applyFont="1" applyBorder="1" applyAlignment="1">
      <alignment horizontal="center" vertical="center" wrapText="1" shrinkToFit="1"/>
    </xf>
    <xf numFmtId="0" fontId="20" fillId="0" borderId="31" xfId="7" applyFont="1" applyBorder="1" applyAlignment="1">
      <alignment horizontal="center" vertical="center" wrapText="1" shrinkToFit="1"/>
    </xf>
    <xf numFmtId="0" fontId="20" fillId="0" borderId="21" xfId="7" applyFont="1" applyBorder="1" applyAlignment="1">
      <alignment horizontal="center" vertical="center" wrapText="1" shrinkToFit="1"/>
    </xf>
    <xf numFmtId="0" fontId="20" fillId="0" borderId="33" xfId="7" applyFont="1" applyBorder="1" applyAlignment="1">
      <alignment horizontal="center" vertical="center" wrapText="1" shrinkToFit="1"/>
    </xf>
    <xf numFmtId="0" fontId="20" fillId="0" borderId="2" xfId="7" applyFont="1" applyBorder="1" applyAlignment="1">
      <alignment horizontal="center" vertical="center"/>
    </xf>
    <xf numFmtId="0" fontId="20" fillId="0" borderId="34" xfId="7" applyFont="1" applyBorder="1" applyAlignment="1">
      <alignment horizontal="center" vertical="center"/>
    </xf>
    <xf numFmtId="0" fontId="4" fillId="0" borderId="2" xfId="9" applyFont="1" applyBorder="1" applyAlignment="1">
      <alignment horizontal="center" vertical="center"/>
    </xf>
    <xf numFmtId="0" fontId="5" fillId="0" borderId="18" xfId="9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5" fillId="0" borderId="1" xfId="9" applyBorder="1"/>
    <xf numFmtId="0" fontId="4" fillId="0" borderId="7" xfId="9" applyFont="1" applyBorder="1" applyAlignment="1">
      <alignment horizontal="center" vertical="center"/>
    </xf>
    <xf numFmtId="0" fontId="4" fillId="0" borderId="8" xfId="9" applyFont="1" applyBorder="1" applyAlignment="1">
      <alignment horizontal="center" vertical="center"/>
    </xf>
    <xf numFmtId="0" fontId="4" fillId="0" borderId="12" xfId="9" applyFont="1" applyBorder="1" applyAlignment="1">
      <alignment horizontal="center" vertical="center"/>
    </xf>
    <xf numFmtId="0" fontId="5" fillId="0" borderId="35" xfId="9" applyBorder="1"/>
    <xf numFmtId="0" fontId="4" fillId="0" borderId="2" xfId="10" applyFont="1" applyBorder="1" applyAlignment="1">
      <alignment horizontal="center" vertical="center"/>
    </xf>
    <xf numFmtId="0" fontId="5" fillId="0" borderId="18" xfId="10" applyBorder="1" applyAlignment="1">
      <alignment horizontal="center" vertical="center"/>
    </xf>
    <xf numFmtId="0" fontId="4" fillId="0" borderId="7" xfId="10" applyFont="1" applyBorder="1" applyAlignment="1">
      <alignment horizontal="center" vertical="center"/>
    </xf>
    <xf numFmtId="0" fontId="5" fillId="0" borderId="8" xfId="10" applyBorder="1"/>
    <xf numFmtId="0" fontId="4" fillId="0" borderId="8" xfId="10" applyFont="1" applyBorder="1" applyAlignment="1">
      <alignment horizontal="center" vertical="center"/>
    </xf>
    <xf numFmtId="0" fontId="4" fillId="0" borderId="1" xfId="11" applyFont="1" applyBorder="1" applyAlignment="1">
      <alignment horizontal="center" vertical="center"/>
    </xf>
    <xf numFmtId="0" fontId="5" fillId="0" borderId="1" xfId="11" applyBorder="1" applyAlignment="1">
      <alignment horizontal="center"/>
    </xf>
    <xf numFmtId="0" fontId="5" fillId="0" borderId="1" xfId="11" applyBorder="1"/>
    <xf numFmtId="0" fontId="4" fillId="0" borderId="7" xfId="11" applyFont="1" applyBorder="1" applyAlignment="1">
      <alignment horizontal="center" vertical="center"/>
    </xf>
    <xf numFmtId="0" fontId="4" fillId="0" borderId="8" xfId="11" applyFont="1" applyBorder="1" applyAlignment="1">
      <alignment horizontal="center" vertical="center"/>
    </xf>
    <xf numFmtId="0" fontId="4" fillId="0" borderId="7" xfId="12" applyFont="1" applyBorder="1" applyAlignment="1">
      <alignment horizontal="center" vertical="center" shrinkToFit="1"/>
    </xf>
    <xf numFmtId="0" fontId="4" fillId="0" borderId="8" xfId="12" applyFont="1" applyBorder="1" applyAlignment="1">
      <alignment horizontal="center" vertical="center" shrinkToFit="1"/>
    </xf>
    <xf numFmtId="0" fontId="4" fillId="0" borderId="7" xfId="12" applyFont="1" applyBorder="1" applyAlignment="1">
      <alignment horizontal="center" vertical="center"/>
    </xf>
    <xf numFmtId="0" fontId="4" fillId="0" borderId="8" xfId="12" applyFont="1" applyBorder="1" applyAlignment="1">
      <alignment horizontal="center" vertical="center"/>
    </xf>
    <xf numFmtId="0" fontId="4" fillId="0" borderId="2" xfId="12" applyFont="1" applyBorder="1" applyAlignment="1">
      <alignment horizontal="center" vertical="center"/>
    </xf>
    <xf numFmtId="0" fontId="4" fillId="0" borderId="18" xfId="12" applyFont="1" applyBorder="1" applyAlignment="1">
      <alignment horizontal="center" vertical="center"/>
    </xf>
    <xf numFmtId="0" fontId="8" fillId="0" borderId="7" xfId="13" applyFont="1" applyBorder="1" applyAlignment="1">
      <alignment horizontal="center" vertical="center" shrinkToFit="1"/>
    </xf>
    <xf numFmtId="0" fontId="8" fillId="0" borderId="8" xfId="13" applyFont="1" applyBorder="1" applyAlignment="1">
      <alignment horizontal="center" vertical="center" shrinkToFit="1"/>
    </xf>
    <xf numFmtId="0" fontId="4" fillId="0" borderId="2" xfId="13" applyFont="1" applyBorder="1" applyAlignment="1">
      <alignment horizontal="center" vertical="center"/>
    </xf>
    <xf numFmtId="0" fontId="5" fillId="0" borderId="18" xfId="13" applyBorder="1" applyAlignment="1">
      <alignment horizontal="center" vertical="center"/>
    </xf>
    <xf numFmtId="0" fontId="8" fillId="0" borderId="1" xfId="13" applyFont="1" applyBorder="1" applyAlignment="1">
      <alignment horizontal="center" vertical="center"/>
    </xf>
    <xf numFmtId="0" fontId="13" fillId="0" borderId="1" xfId="13" applyFont="1" applyBorder="1"/>
    <xf numFmtId="0" fontId="8" fillId="0" borderId="7" xfId="13" applyFont="1" applyBorder="1" applyAlignment="1">
      <alignment horizontal="center" vertical="center" wrapText="1"/>
    </xf>
    <xf numFmtId="0" fontId="8" fillId="0" borderId="8" xfId="13" applyFont="1" applyBorder="1" applyAlignment="1">
      <alignment horizontal="center" vertical="center" wrapText="1"/>
    </xf>
    <xf numFmtId="0" fontId="4" fillId="0" borderId="1" xfId="13" applyFont="1" applyBorder="1" applyAlignment="1">
      <alignment horizontal="center" vertical="center"/>
    </xf>
    <xf numFmtId="0" fontId="5" fillId="0" borderId="1" xfId="13" applyBorder="1" applyAlignment="1">
      <alignment horizontal="center"/>
    </xf>
    <xf numFmtId="0" fontId="8" fillId="0" borderId="12" xfId="13" applyFont="1" applyBorder="1" applyAlignment="1">
      <alignment horizontal="center" vertical="center"/>
    </xf>
    <xf numFmtId="0" fontId="13" fillId="0" borderId="35" xfId="13" applyFont="1" applyBorder="1" applyAlignment="1">
      <alignment horizontal="center"/>
    </xf>
    <xf numFmtId="0" fontId="4" fillId="0" borderId="12" xfId="13" applyFont="1" applyBorder="1" applyAlignment="1">
      <alignment horizontal="center" vertical="center"/>
    </xf>
    <xf numFmtId="0" fontId="5" fillId="0" borderId="35" xfId="13" applyBorder="1" applyAlignment="1">
      <alignment horizontal="center"/>
    </xf>
    <xf numFmtId="0" fontId="5" fillId="0" borderId="1" xfId="13" applyBorder="1"/>
    <xf numFmtId="0" fontId="5" fillId="0" borderId="35" xfId="13" applyBorder="1"/>
    <xf numFmtId="0" fontId="8" fillId="0" borderId="7" xfId="13" applyFont="1" applyBorder="1" applyAlignment="1">
      <alignment horizontal="center" vertical="center" wrapText="1" shrinkToFit="1"/>
    </xf>
    <xf numFmtId="0" fontId="13" fillId="0" borderId="8" xfId="13" applyFont="1" applyBorder="1" applyAlignment="1">
      <alignment wrapText="1" shrinkToFit="1"/>
    </xf>
    <xf numFmtId="0" fontId="4" fillId="0" borderId="7" xfId="13" applyFont="1" applyBorder="1" applyAlignment="1">
      <alignment horizontal="center" vertical="center"/>
    </xf>
    <xf numFmtId="0" fontId="4" fillId="0" borderId="8" xfId="13" applyFont="1" applyBorder="1" applyAlignment="1">
      <alignment horizontal="center" vertical="center"/>
    </xf>
    <xf numFmtId="38" fontId="7" fillId="0" borderId="7" xfId="13" applyNumberFormat="1" applyFont="1" applyBorder="1" applyAlignment="1">
      <alignment horizontal="right" vertical="center" shrinkToFit="1"/>
    </xf>
    <xf numFmtId="38" fontId="0" fillId="0" borderId="8" xfId="0" applyNumberFormat="1" applyBorder="1" applyAlignment="1">
      <alignment horizontal="right" vertical="center" shrinkToFit="1"/>
    </xf>
    <xf numFmtId="38" fontId="7" fillId="0" borderId="36" xfId="13" applyNumberFormat="1" applyFont="1" applyBorder="1" applyAlignment="1">
      <alignment horizontal="right" vertical="center" shrinkToFit="1"/>
    </xf>
    <xf numFmtId="38" fontId="0" fillId="0" borderId="37" xfId="0" applyNumberFormat="1" applyBorder="1" applyAlignment="1">
      <alignment horizontal="right" vertical="center" shrinkToFit="1"/>
    </xf>
    <xf numFmtId="0" fontId="4" fillId="0" borderId="7" xfId="13" applyFont="1" applyBorder="1" applyAlignment="1">
      <alignment horizontal="center" vertical="center" shrinkToFit="1"/>
    </xf>
    <xf numFmtId="0" fontId="5" fillId="0" borderId="38" xfId="13" applyBorder="1" applyAlignment="1">
      <alignment shrinkToFit="1"/>
    </xf>
    <xf numFmtId="0" fontId="0" fillId="0" borderId="38" xfId="0" applyBorder="1" applyAlignment="1">
      <alignment shrinkToFit="1"/>
    </xf>
    <xf numFmtId="0" fontId="0" fillId="0" borderId="8" xfId="0" applyBorder="1" applyAlignment="1">
      <alignment shrinkToFit="1"/>
    </xf>
    <xf numFmtId="0" fontId="9" fillId="0" borderId="7" xfId="1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" xfId="13" applyFont="1" applyBorder="1" applyAlignment="1">
      <alignment horizontal="center" vertical="center" wrapText="1" shrinkToFit="1"/>
    </xf>
    <xf numFmtId="0" fontId="5" fillId="0" borderId="1" xfId="13" applyBorder="1" applyAlignment="1">
      <alignment shrinkToFit="1"/>
    </xf>
    <xf numFmtId="0" fontId="4" fillId="0" borderId="7" xfId="13" applyFont="1" applyBorder="1" applyAlignment="1">
      <alignment horizontal="center" vertical="center" wrapText="1"/>
    </xf>
    <xf numFmtId="0" fontId="5" fillId="0" borderId="8" xfId="13" applyBorder="1" applyAlignment="1">
      <alignment wrapText="1"/>
    </xf>
    <xf numFmtId="0" fontId="4" fillId="0" borderId="12" xfId="13" applyFont="1" applyBorder="1" applyAlignment="1">
      <alignment horizontal="center" vertical="center" shrinkToFit="1"/>
    </xf>
    <xf numFmtId="0" fontId="5" fillId="0" borderId="35" xfId="13" applyBorder="1" applyAlignment="1">
      <alignment shrinkToFit="1"/>
    </xf>
    <xf numFmtId="0" fontId="4" fillId="0" borderId="1" xfId="13" applyFont="1" applyBorder="1" applyAlignment="1">
      <alignment horizontal="center" vertical="center" shrinkToFit="1"/>
    </xf>
    <xf numFmtId="0" fontId="16" fillId="0" borderId="32" xfId="8" applyFont="1" applyBorder="1" applyAlignment="1">
      <alignment horizontal="left" vertical="center"/>
    </xf>
    <xf numFmtId="58" fontId="7" fillId="0" borderId="32" xfId="8" applyNumberFormat="1" applyFont="1" applyBorder="1" applyAlignment="1">
      <alignment horizontal="right"/>
    </xf>
    <xf numFmtId="0" fontId="9" fillId="0" borderId="2" xfId="8" applyFont="1" applyBorder="1" applyAlignment="1">
      <alignment horizontal="center" vertical="center" shrinkToFit="1"/>
    </xf>
    <xf numFmtId="0" fontId="9" fillId="0" borderId="18" xfId="8" applyFont="1" applyBorder="1" applyAlignment="1">
      <alignment horizontal="center" vertical="center" shrinkToFit="1"/>
    </xf>
    <xf numFmtId="0" fontId="9" fillId="0" borderId="1" xfId="8" applyFont="1" applyBorder="1" applyAlignment="1">
      <alignment horizontal="center" vertical="center" shrinkToFit="1"/>
    </xf>
    <xf numFmtId="0" fontId="4" fillId="0" borderId="1" xfId="8" applyFont="1" applyBorder="1" applyAlignment="1">
      <alignment horizontal="center" vertical="center" shrinkToFit="1"/>
    </xf>
    <xf numFmtId="0" fontId="7" fillId="0" borderId="2" xfId="8" applyFont="1" applyBorder="1" applyAlignment="1">
      <alignment horizontal="center" vertical="center" shrinkToFit="1"/>
    </xf>
    <xf numFmtId="0" fontId="7" fillId="0" borderId="9" xfId="8" applyFont="1" applyBorder="1" applyAlignment="1">
      <alignment horizontal="center" vertical="center" shrinkToFit="1"/>
    </xf>
    <xf numFmtId="0" fontId="7" fillId="0" borderId="18" xfId="8" applyFont="1" applyBorder="1" applyAlignment="1">
      <alignment horizontal="center" vertical="center" shrinkToFit="1"/>
    </xf>
    <xf numFmtId="0" fontId="4" fillId="0" borderId="7" xfId="8" applyFont="1" applyBorder="1" applyAlignment="1">
      <alignment horizontal="center" vertical="center" shrinkToFit="1"/>
    </xf>
    <xf numFmtId="0" fontId="4" fillId="0" borderId="38" xfId="8" applyFont="1" applyBorder="1" applyAlignment="1">
      <alignment horizontal="center" vertical="center" shrinkToFit="1"/>
    </xf>
    <xf numFmtId="0" fontId="4" fillId="0" borderId="8" xfId="8" applyFont="1" applyBorder="1" applyAlignment="1">
      <alignment horizontal="center" vertical="center" shrinkToFit="1"/>
    </xf>
  </cellXfs>
  <cellStyles count="14">
    <cellStyle name="桁区切り" xfId="1" builtinId="6"/>
    <cellStyle name="桁区切り 3" xfId="2" xr:uid="{00000000-0005-0000-0000-000001000000}"/>
    <cellStyle name="桁区切り 4" xfId="3" xr:uid="{00000000-0005-0000-0000-000002000000}"/>
    <cellStyle name="通貨 2" xfId="4" xr:uid="{00000000-0005-0000-0000-000003000000}"/>
    <cellStyle name="通貨 3" xfId="5" xr:uid="{00000000-0005-0000-0000-000004000000}"/>
    <cellStyle name="標準" xfId="0" builtinId="0"/>
    <cellStyle name="標準 2" xfId="6" xr:uid="{00000000-0005-0000-0000-000006000000}"/>
    <cellStyle name="標準_Sheet1" xfId="7" xr:uid="{00000000-0005-0000-0000-000007000000}"/>
    <cellStyle name="標準_表03" xfId="8" xr:uid="{00000000-0005-0000-0000-000008000000}"/>
    <cellStyle name="標準_表11" xfId="9" xr:uid="{00000000-0005-0000-0000-000009000000}"/>
    <cellStyle name="標準_表12" xfId="10" xr:uid="{00000000-0005-0000-0000-00000A000000}"/>
    <cellStyle name="標準_表13" xfId="11" xr:uid="{00000000-0005-0000-0000-00000B000000}"/>
    <cellStyle name="標準_表14" xfId="12" xr:uid="{00000000-0005-0000-0000-00000C000000}"/>
    <cellStyle name="標準_表15" xfId="13" xr:uid="{00000000-0005-0000-0000-00000D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D64401B1-2292-4B6F-900F-D2878DB8D35F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CFFCC"/>
      <rgbColor rgb="00FFFFCC"/>
      <rgbColor rgb="0099CC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AEAE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FF"/>
    <pageSetUpPr fitToPage="1"/>
  </sheetPr>
  <dimension ref="B1:Q30"/>
  <sheetViews>
    <sheetView tabSelected="1" view="pageBreakPreview" topLeftCell="A15" zoomScaleNormal="100" zoomScaleSheetLayoutView="100" workbookViewId="0">
      <selection activeCell="H5" sqref="H5:H6"/>
    </sheetView>
  </sheetViews>
  <sheetFormatPr defaultColWidth="9" defaultRowHeight="12" x14ac:dyDescent="0.2"/>
  <cols>
    <col min="1" max="1" width="1.08984375" style="60" customWidth="1"/>
    <col min="2" max="2" width="9" style="60"/>
    <col min="3" max="3" width="4.26953125" style="60" customWidth="1"/>
    <col min="4" max="5" width="7.453125" style="60" customWidth="1"/>
    <col min="6" max="8" width="9" style="60"/>
    <col min="9" max="9" width="12.7265625" style="60" bestFit="1" customWidth="1"/>
    <col min="10" max="16" width="9" style="60"/>
    <col min="17" max="17" width="8.453125" style="60" customWidth="1"/>
    <col min="18" max="18" width="9" style="60"/>
    <col min="19" max="19" width="1.26953125" style="60" customWidth="1"/>
    <col min="20" max="16384" width="9" style="60"/>
  </cols>
  <sheetData>
    <row r="1" spans="2:17" ht="42" customHeight="1" thickBot="1" x14ac:dyDescent="0.25">
      <c r="B1" s="61" t="s">
        <v>70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3" t="s">
        <v>153</v>
      </c>
    </row>
    <row r="2" spans="2:17" ht="13.5" customHeight="1" x14ac:dyDescent="0.2">
      <c r="B2" s="127" t="s">
        <v>71</v>
      </c>
      <c r="C2" s="130" t="s">
        <v>72</v>
      </c>
      <c r="D2" s="130" t="s">
        <v>73</v>
      </c>
      <c r="E2" s="133" t="s">
        <v>74</v>
      </c>
      <c r="F2" s="133" t="s">
        <v>75</v>
      </c>
      <c r="G2" s="136" t="s">
        <v>76</v>
      </c>
      <c r="H2" s="137"/>
      <c r="I2" s="137"/>
      <c r="J2" s="138"/>
      <c r="K2" s="136" t="s">
        <v>77</v>
      </c>
      <c r="L2" s="138"/>
      <c r="M2" s="136" t="s">
        <v>78</v>
      </c>
      <c r="N2" s="138"/>
      <c r="O2" s="145" t="s">
        <v>79</v>
      </c>
      <c r="P2" s="146"/>
      <c r="Q2" s="125" t="s">
        <v>80</v>
      </c>
    </row>
    <row r="3" spans="2:17" x14ac:dyDescent="0.2">
      <c r="B3" s="128"/>
      <c r="C3" s="131"/>
      <c r="D3" s="131"/>
      <c r="E3" s="134"/>
      <c r="F3" s="134"/>
      <c r="G3" s="139"/>
      <c r="H3" s="140"/>
      <c r="I3" s="140"/>
      <c r="J3" s="141"/>
      <c r="K3" s="139"/>
      <c r="L3" s="141"/>
      <c r="M3" s="139"/>
      <c r="N3" s="141"/>
      <c r="O3" s="147"/>
      <c r="P3" s="148"/>
      <c r="Q3" s="126"/>
    </row>
    <row r="4" spans="2:17" ht="18.75" customHeight="1" x14ac:dyDescent="0.2">
      <c r="B4" s="128"/>
      <c r="C4" s="131"/>
      <c r="D4" s="131"/>
      <c r="E4" s="134"/>
      <c r="F4" s="134"/>
      <c r="G4" s="142"/>
      <c r="H4" s="143"/>
      <c r="I4" s="143"/>
      <c r="J4" s="144"/>
      <c r="K4" s="142"/>
      <c r="L4" s="144"/>
      <c r="M4" s="142"/>
      <c r="N4" s="144"/>
      <c r="O4" s="149"/>
      <c r="P4" s="150"/>
      <c r="Q4" s="126"/>
    </row>
    <row r="5" spans="2:17" ht="17.25" customHeight="1" x14ac:dyDescent="0.2">
      <c r="B5" s="128"/>
      <c r="C5" s="131"/>
      <c r="D5" s="131"/>
      <c r="E5" s="134"/>
      <c r="F5" s="134"/>
      <c r="G5" s="151" t="s">
        <v>81</v>
      </c>
      <c r="H5" s="151" t="s">
        <v>82</v>
      </c>
      <c r="I5" s="151" t="s">
        <v>24</v>
      </c>
      <c r="J5" s="151" t="s">
        <v>82</v>
      </c>
      <c r="K5" s="151" t="s">
        <v>81</v>
      </c>
      <c r="L5" s="151" t="s">
        <v>24</v>
      </c>
      <c r="M5" s="151" t="s">
        <v>81</v>
      </c>
      <c r="N5" s="151" t="s">
        <v>24</v>
      </c>
      <c r="O5" s="151" t="s">
        <v>81</v>
      </c>
      <c r="P5" s="151" t="s">
        <v>24</v>
      </c>
      <c r="Q5" s="126"/>
    </row>
    <row r="6" spans="2:17" ht="23.25" customHeight="1" x14ac:dyDescent="0.2">
      <c r="B6" s="128"/>
      <c r="C6" s="131"/>
      <c r="D6" s="131"/>
      <c r="E6" s="134"/>
      <c r="F6" s="134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26"/>
    </row>
    <row r="7" spans="2:17" ht="12.5" thickBot="1" x14ac:dyDescent="0.25">
      <c r="B7" s="129"/>
      <c r="C7" s="132"/>
      <c r="D7" s="132"/>
      <c r="E7" s="135"/>
      <c r="F7" s="64" t="s">
        <v>25</v>
      </c>
      <c r="G7" s="64" t="s">
        <v>26</v>
      </c>
      <c r="H7" s="64" t="s">
        <v>83</v>
      </c>
      <c r="I7" s="64" t="s">
        <v>0</v>
      </c>
      <c r="J7" s="64" t="s">
        <v>83</v>
      </c>
      <c r="K7" s="64" t="s">
        <v>26</v>
      </c>
      <c r="L7" s="64" t="s">
        <v>0</v>
      </c>
      <c r="M7" s="64" t="s">
        <v>26</v>
      </c>
      <c r="N7" s="64" t="s">
        <v>0</v>
      </c>
      <c r="O7" s="64" t="s">
        <v>26</v>
      </c>
      <c r="P7" s="64" t="s">
        <v>0</v>
      </c>
      <c r="Q7" s="65" t="s">
        <v>87</v>
      </c>
    </row>
    <row r="8" spans="2:17" ht="26.15" customHeight="1" x14ac:dyDescent="0.2">
      <c r="B8" s="128" t="s">
        <v>84</v>
      </c>
      <c r="C8" s="106">
        <v>44197</v>
      </c>
      <c r="D8" s="68">
        <v>71</v>
      </c>
      <c r="E8" s="68">
        <v>225</v>
      </c>
      <c r="F8" s="68">
        <v>981</v>
      </c>
      <c r="G8" s="68">
        <v>83618</v>
      </c>
      <c r="H8" s="91">
        <v>-24.3</v>
      </c>
      <c r="I8" s="68">
        <v>20883318</v>
      </c>
      <c r="J8" s="91">
        <v>-2.4</v>
      </c>
      <c r="K8" s="69">
        <f t="shared" ref="K8:K14" si="0">G8/D8</f>
        <v>1177.7183098591549</v>
      </c>
      <c r="L8" s="66">
        <f>I8/D8</f>
        <v>294131.23943661974</v>
      </c>
      <c r="M8" s="69">
        <f>G8/E8</f>
        <v>371.63555555555558</v>
      </c>
      <c r="N8" s="66">
        <f>I8/E8</f>
        <v>92814.746666666673</v>
      </c>
      <c r="O8" s="69">
        <f>G8/F8</f>
        <v>85.237512742099895</v>
      </c>
      <c r="P8" s="69">
        <f>I8/F8</f>
        <v>21287.785932721712</v>
      </c>
      <c r="Q8" s="94">
        <f>I8/G8</f>
        <v>249.74668133655433</v>
      </c>
    </row>
    <row r="9" spans="2:17" ht="26.15" customHeight="1" x14ac:dyDescent="0.2">
      <c r="B9" s="128"/>
      <c r="C9" s="107">
        <v>44562</v>
      </c>
      <c r="D9" s="68">
        <v>72</v>
      </c>
      <c r="E9" s="66">
        <v>230</v>
      </c>
      <c r="F9" s="66">
        <v>979</v>
      </c>
      <c r="G9" s="66">
        <v>94621</v>
      </c>
      <c r="H9" s="95">
        <f>100*G9/G8-100</f>
        <v>13.158650051424331</v>
      </c>
      <c r="I9" s="66">
        <v>22773064</v>
      </c>
      <c r="J9" s="95">
        <f>100*I9/I8-100</f>
        <v>9.0490696928524414</v>
      </c>
      <c r="K9" s="69">
        <f t="shared" si="0"/>
        <v>1314.1805555555557</v>
      </c>
      <c r="L9" s="66">
        <f>I9/D9</f>
        <v>316292.55555555556</v>
      </c>
      <c r="M9" s="69">
        <f>G9/E9</f>
        <v>411.39565217391305</v>
      </c>
      <c r="N9" s="66">
        <f>I9/E9</f>
        <v>99013.321739130435</v>
      </c>
      <c r="O9" s="69">
        <f>G9/F9</f>
        <v>96.650663942798772</v>
      </c>
      <c r="P9" s="69">
        <f>I9/F9</f>
        <v>23261.556690500511</v>
      </c>
      <c r="Q9" s="94">
        <f>I9/G9</f>
        <v>240.67663626467697</v>
      </c>
    </row>
    <row r="10" spans="2:17" ht="26.15" customHeight="1" x14ac:dyDescent="0.2">
      <c r="B10" s="128"/>
      <c r="C10" s="107">
        <v>44927</v>
      </c>
      <c r="D10" s="68">
        <v>69</v>
      </c>
      <c r="E10" s="66">
        <v>219</v>
      </c>
      <c r="F10" s="66">
        <v>990</v>
      </c>
      <c r="G10" s="66">
        <v>132955</v>
      </c>
      <c r="H10" s="95">
        <f>100*G10/G9-100</f>
        <v>40.51320531383098</v>
      </c>
      <c r="I10" s="66">
        <v>26558088</v>
      </c>
      <c r="J10" s="95">
        <f>100*I10/I9-100</f>
        <v>16.620618112696647</v>
      </c>
      <c r="K10" s="69">
        <f t="shared" si="0"/>
        <v>1926.8840579710145</v>
      </c>
      <c r="L10" s="66">
        <f>I10/D10</f>
        <v>384899.82608695654</v>
      </c>
      <c r="M10" s="69">
        <f>G10/E10</f>
        <v>607.10045662100458</v>
      </c>
      <c r="N10" s="66">
        <f>I10/E10</f>
        <v>121269.80821917808</v>
      </c>
      <c r="O10" s="69">
        <f>G10/F10</f>
        <v>134.29797979797979</v>
      </c>
      <c r="P10" s="69">
        <f>I10/F10</f>
        <v>26826.351515151517</v>
      </c>
      <c r="Q10" s="94">
        <f>I10/G10</f>
        <v>199.75245759843557</v>
      </c>
    </row>
    <row r="11" spans="2:17" ht="26.15" customHeight="1" x14ac:dyDescent="0.2">
      <c r="B11" s="128"/>
      <c r="C11" s="107">
        <v>45292</v>
      </c>
      <c r="D11" s="68">
        <v>69</v>
      </c>
      <c r="E11" s="66">
        <v>215</v>
      </c>
      <c r="F11" s="66">
        <v>1031</v>
      </c>
      <c r="G11" s="66">
        <v>106954</v>
      </c>
      <c r="H11" s="95">
        <f>100*G11/G10-100</f>
        <v>-19.556240833364669</v>
      </c>
      <c r="I11" s="66">
        <v>26904979</v>
      </c>
      <c r="J11" s="95">
        <f>100*I11/I10-100</f>
        <v>1.3061595397982018</v>
      </c>
      <c r="K11" s="69">
        <f t="shared" si="0"/>
        <v>1550.0579710144928</v>
      </c>
      <c r="L11" s="66">
        <f>I11/D11</f>
        <v>389927.23188405798</v>
      </c>
      <c r="M11" s="69">
        <f>G11/E11</f>
        <v>497.46046511627907</v>
      </c>
      <c r="N11" s="66">
        <f>I11/E11</f>
        <v>125139.43720930233</v>
      </c>
      <c r="O11" s="69">
        <f>G11/F11</f>
        <v>103.73811833171678</v>
      </c>
      <c r="P11" s="69">
        <f>I11/F11</f>
        <v>26096.002909796312</v>
      </c>
      <c r="Q11" s="94">
        <f>I11/G11</f>
        <v>251.55654767470128</v>
      </c>
    </row>
    <row r="12" spans="2:17" s="79" customFormat="1" ht="26.15" customHeight="1" thickBot="1" x14ac:dyDescent="0.25">
      <c r="B12" s="129"/>
      <c r="C12" s="108">
        <v>45658</v>
      </c>
      <c r="D12" s="80">
        <v>67</v>
      </c>
      <c r="E12" s="80">
        <v>210</v>
      </c>
      <c r="F12" s="96">
        <v>1036</v>
      </c>
      <c r="G12" s="96">
        <v>117558</v>
      </c>
      <c r="H12" s="97">
        <f>100*G12/G11-100</f>
        <v>9.9145427006002649</v>
      </c>
      <c r="I12" s="96">
        <v>29324974</v>
      </c>
      <c r="J12" s="97">
        <f>100*I12/I11-100</f>
        <v>8.9945991037569684</v>
      </c>
      <c r="K12" s="70">
        <f t="shared" si="0"/>
        <v>1754.5970149253731</v>
      </c>
      <c r="L12" s="98">
        <f>I12/D12</f>
        <v>437686.17910447763</v>
      </c>
      <c r="M12" s="70">
        <f>G12/E12</f>
        <v>559.79999999999995</v>
      </c>
      <c r="N12" s="98">
        <f>I12/E12</f>
        <v>139642.73333333334</v>
      </c>
      <c r="O12" s="70">
        <f>G12/F12</f>
        <v>113.47297297297297</v>
      </c>
      <c r="P12" s="70">
        <f>I12/F12</f>
        <v>28305.95945945946</v>
      </c>
      <c r="Q12" s="99">
        <f>I12/G12</f>
        <v>249.45111349291415</v>
      </c>
    </row>
    <row r="13" spans="2:17" ht="26.15" customHeight="1" x14ac:dyDescent="0.2">
      <c r="B13" s="127" t="s">
        <v>85</v>
      </c>
      <c r="C13" s="106">
        <f>C8</f>
        <v>44197</v>
      </c>
      <c r="D13" s="68">
        <v>3036</v>
      </c>
      <c r="E13" s="68">
        <v>3053</v>
      </c>
      <c r="F13" s="68">
        <v>3607</v>
      </c>
      <c r="G13" s="68">
        <v>106720</v>
      </c>
      <c r="H13" s="92">
        <v>-72.900000000000006</v>
      </c>
      <c r="I13" s="68">
        <v>18957745</v>
      </c>
      <c r="J13" s="91">
        <v>-52.8</v>
      </c>
      <c r="K13" s="67">
        <f t="shared" si="0"/>
        <v>35.151515151515149</v>
      </c>
      <c r="L13" s="69">
        <f t="shared" ref="L13" si="1">I13/D13</f>
        <v>6244.316534914361</v>
      </c>
      <c r="M13" s="69">
        <f t="shared" ref="M13" si="2">G13/E13</f>
        <v>34.95578119882083</v>
      </c>
      <c r="N13" s="69">
        <f t="shared" ref="N13" si="3">I13/E13</f>
        <v>6209.5463478545689</v>
      </c>
      <c r="O13" s="69">
        <f t="shared" ref="O13" si="4">G13/F13</f>
        <v>29.586914333240919</v>
      </c>
      <c r="P13" s="69">
        <f t="shared" ref="P13" si="5">I13/F13</f>
        <v>5255.8206265594681</v>
      </c>
      <c r="Q13" s="94">
        <f t="shared" ref="Q13" si="6">I13/G13</f>
        <v>177.64003935532233</v>
      </c>
    </row>
    <row r="14" spans="2:17" ht="26.15" customHeight="1" x14ac:dyDescent="0.2">
      <c r="B14" s="128"/>
      <c r="C14" s="109">
        <f>C9</f>
        <v>44562</v>
      </c>
      <c r="D14" s="71">
        <v>2995</v>
      </c>
      <c r="E14" s="71">
        <v>3010</v>
      </c>
      <c r="F14" s="71">
        <v>3526</v>
      </c>
      <c r="G14" s="71">
        <v>121011</v>
      </c>
      <c r="H14" s="95">
        <f>100*G14/G13-100</f>
        <v>13.391116941529233</v>
      </c>
      <c r="I14" s="71">
        <v>19860635</v>
      </c>
      <c r="J14" s="95">
        <f>100*I14/I13-100</f>
        <v>4.762644502286534</v>
      </c>
      <c r="K14" s="67">
        <f t="shared" si="0"/>
        <v>40.404340567612685</v>
      </c>
      <c r="L14" s="69">
        <f t="shared" ref="L14:L21" si="7">I14/D14</f>
        <v>6631.2637729549251</v>
      </c>
      <c r="M14" s="69">
        <f t="shared" ref="M14:M21" si="8">G14/E14</f>
        <v>40.202990033222591</v>
      </c>
      <c r="N14" s="69">
        <f t="shared" ref="N14:N21" si="9">I14/E14</f>
        <v>6598.2176079734218</v>
      </c>
      <c r="O14" s="69">
        <f t="shared" ref="O14:O21" si="10">G14/F14</f>
        <v>34.319625638116847</v>
      </c>
      <c r="P14" s="69">
        <f t="shared" ref="P14:P21" si="11">I14/F14</f>
        <v>5632.624787294385</v>
      </c>
      <c r="Q14" s="94">
        <f t="shared" ref="Q14:Q21" si="12">I14/G14</f>
        <v>164.12255910619695</v>
      </c>
    </row>
    <row r="15" spans="2:17" ht="26.15" customHeight="1" x14ac:dyDescent="0.2">
      <c r="B15" s="128"/>
      <c r="C15" s="107">
        <f>C10</f>
        <v>44927</v>
      </c>
      <c r="D15" s="66">
        <v>2949</v>
      </c>
      <c r="E15" s="66">
        <v>2967</v>
      </c>
      <c r="F15" s="66">
        <v>3506</v>
      </c>
      <c r="G15" s="66">
        <v>380189</v>
      </c>
      <c r="H15" s="95">
        <f>100*G15/G14-100</f>
        <v>214.17722355818893</v>
      </c>
      <c r="I15" s="66">
        <v>39363084</v>
      </c>
      <c r="J15" s="95">
        <f>100*I15/I14-100</f>
        <v>98.196502780500225</v>
      </c>
      <c r="K15" s="100">
        <f t="shared" ref="K15:K21" si="13">G15/D15</f>
        <v>128.92132926415735</v>
      </c>
      <c r="L15" s="69">
        <f t="shared" si="7"/>
        <v>13347.943031536113</v>
      </c>
      <c r="M15" s="69">
        <f t="shared" si="8"/>
        <v>128.13919784293898</v>
      </c>
      <c r="N15" s="69">
        <f t="shared" si="9"/>
        <v>13266.964610717896</v>
      </c>
      <c r="O15" s="69">
        <f t="shared" si="10"/>
        <v>108.43953223046206</v>
      </c>
      <c r="P15" s="69">
        <f t="shared" si="11"/>
        <v>11227.348545350827</v>
      </c>
      <c r="Q15" s="94">
        <f t="shared" si="12"/>
        <v>103.53556783599736</v>
      </c>
    </row>
    <row r="16" spans="2:17" ht="26.15" customHeight="1" x14ac:dyDescent="0.2">
      <c r="B16" s="128"/>
      <c r="C16" s="107">
        <f>C11</f>
        <v>45292</v>
      </c>
      <c r="D16" s="66">
        <v>2923</v>
      </c>
      <c r="E16" s="66">
        <v>2942</v>
      </c>
      <c r="F16" s="66">
        <v>3489</v>
      </c>
      <c r="G16" s="66">
        <v>106396</v>
      </c>
      <c r="H16" s="95">
        <f>100*G16/G15-100</f>
        <v>-72.014971501016603</v>
      </c>
      <c r="I16" s="66">
        <v>20251402</v>
      </c>
      <c r="J16" s="95">
        <f>100*I16/I15-100</f>
        <v>-48.552298392067044</v>
      </c>
      <c r="K16" s="69">
        <f t="shared" si="13"/>
        <v>36.399589462880606</v>
      </c>
      <c r="L16" s="69">
        <f t="shared" si="7"/>
        <v>6928.2935340403692</v>
      </c>
      <c r="M16" s="69">
        <f t="shared" si="8"/>
        <v>36.16451393609789</v>
      </c>
      <c r="N16" s="69">
        <f t="shared" si="9"/>
        <v>6883.5492861998637</v>
      </c>
      <c r="O16" s="69">
        <f t="shared" si="10"/>
        <v>30.494697621094868</v>
      </c>
      <c r="P16" s="69">
        <f t="shared" si="11"/>
        <v>5804.3571223846375</v>
      </c>
      <c r="Q16" s="94">
        <f t="shared" si="12"/>
        <v>190.33988119854129</v>
      </c>
    </row>
    <row r="17" spans="2:17" ht="26.15" customHeight="1" thickBot="1" x14ac:dyDescent="0.25">
      <c r="B17" s="152"/>
      <c r="C17" s="110">
        <f>C12</f>
        <v>45658</v>
      </c>
      <c r="D17" s="72">
        <v>2932</v>
      </c>
      <c r="E17" s="72">
        <v>2950</v>
      </c>
      <c r="F17" s="72">
        <v>3394</v>
      </c>
      <c r="G17" s="72">
        <v>115076</v>
      </c>
      <c r="H17" s="95">
        <f>100*G17/G16-100</f>
        <v>8.1582014361442106</v>
      </c>
      <c r="I17" s="72">
        <v>21854019</v>
      </c>
      <c r="J17" s="95">
        <f>100*I17/I16-100</f>
        <v>7.9136101293135113</v>
      </c>
      <c r="K17" s="101">
        <f t="shared" si="13"/>
        <v>39.248294679399727</v>
      </c>
      <c r="L17" s="101">
        <f t="shared" si="7"/>
        <v>7453.6217598908597</v>
      </c>
      <c r="M17" s="101">
        <f t="shared" si="8"/>
        <v>39.008813559322036</v>
      </c>
      <c r="N17" s="101">
        <f t="shared" si="9"/>
        <v>7408.1420338983053</v>
      </c>
      <c r="O17" s="101">
        <f t="shared" si="10"/>
        <v>33.905715969357693</v>
      </c>
      <c r="P17" s="101">
        <f t="shared" si="11"/>
        <v>6439.0156157925749</v>
      </c>
      <c r="Q17" s="102">
        <f t="shared" si="12"/>
        <v>189.90944245542076</v>
      </c>
    </row>
    <row r="18" spans="2:17" ht="26.15" customHeight="1" thickTop="1" x14ac:dyDescent="0.2">
      <c r="B18" s="128" t="s">
        <v>27</v>
      </c>
      <c r="C18" s="106">
        <f>C8</f>
        <v>44197</v>
      </c>
      <c r="D18" s="67">
        <f t="shared" ref="D18:G22" si="14">D8+D13</f>
        <v>3107</v>
      </c>
      <c r="E18" s="67">
        <f t="shared" si="14"/>
        <v>3278</v>
      </c>
      <c r="F18" s="67">
        <f t="shared" si="14"/>
        <v>4588</v>
      </c>
      <c r="G18" s="67">
        <f t="shared" si="14"/>
        <v>190338</v>
      </c>
      <c r="H18" s="93">
        <f>100*G18/(G8*100/(H8+100)+G13*100/(H13+100))-100</f>
        <v>-62.254029443219707</v>
      </c>
      <c r="I18" s="103">
        <f>I13+I8</f>
        <v>39841063</v>
      </c>
      <c r="J18" s="93">
        <f>100*I18/(I8*100/(J8+100)+I13*100/(J13+100))-100</f>
        <v>-35.282560315651153</v>
      </c>
      <c r="K18" s="67">
        <f t="shared" si="13"/>
        <v>61.26102349533312</v>
      </c>
      <c r="L18" s="67">
        <f t="shared" si="7"/>
        <v>12823.000643707757</v>
      </c>
      <c r="M18" s="67">
        <f t="shared" si="8"/>
        <v>58.065283709579013</v>
      </c>
      <c r="N18" s="67">
        <f t="shared" si="9"/>
        <v>12154.076571079926</v>
      </c>
      <c r="O18" s="67">
        <f t="shared" si="10"/>
        <v>41.486050566695731</v>
      </c>
      <c r="P18" s="67">
        <f t="shared" si="11"/>
        <v>8683.7539232781164</v>
      </c>
      <c r="Q18" s="104">
        <f t="shared" si="12"/>
        <v>209.31744055312129</v>
      </c>
    </row>
    <row r="19" spans="2:17" ht="26.15" customHeight="1" x14ac:dyDescent="0.2">
      <c r="B19" s="128"/>
      <c r="C19" s="106">
        <f>C9</f>
        <v>44562</v>
      </c>
      <c r="D19" s="67">
        <f t="shared" si="14"/>
        <v>3067</v>
      </c>
      <c r="E19" s="67">
        <f t="shared" si="14"/>
        <v>3240</v>
      </c>
      <c r="F19" s="67">
        <f t="shared" si="14"/>
        <v>4505</v>
      </c>
      <c r="G19" s="67">
        <f t="shared" si="14"/>
        <v>215632</v>
      </c>
      <c r="H19" s="91">
        <f>100*G19/G18-100</f>
        <v>13.288991163088824</v>
      </c>
      <c r="I19" s="103">
        <f>I14+I9</f>
        <v>42633699</v>
      </c>
      <c r="J19" s="91">
        <f>100*I19/I18-100</f>
        <v>7.009441490052609</v>
      </c>
      <c r="K19" s="67">
        <f t="shared" si="13"/>
        <v>70.307140528203462</v>
      </c>
      <c r="L19" s="67">
        <f t="shared" si="7"/>
        <v>13900.782197587219</v>
      </c>
      <c r="M19" s="67">
        <f t="shared" si="8"/>
        <v>66.553086419753086</v>
      </c>
      <c r="N19" s="67">
        <f t="shared" si="9"/>
        <v>13158.549074074073</v>
      </c>
      <c r="O19" s="67">
        <f t="shared" si="10"/>
        <v>47.865038845726971</v>
      </c>
      <c r="P19" s="67">
        <f t="shared" si="11"/>
        <v>9463.6401775804661</v>
      </c>
      <c r="Q19" s="104">
        <f t="shared" si="12"/>
        <v>197.71508403205462</v>
      </c>
    </row>
    <row r="20" spans="2:17" ht="26.15" customHeight="1" x14ac:dyDescent="0.2">
      <c r="B20" s="128"/>
      <c r="C20" s="106">
        <f>C10</f>
        <v>44927</v>
      </c>
      <c r="D20" s="67">
        <f t="shared" si="14"/>
        <v>3018</v>
      </c>
      <c r="E20" s="67">
        <f t="shared" si="14"/>
        <v>3186</v>
      </c>
      <c r="F20" s="67">
        <f t="shared" si="14"/>
        <v>4496</v>
      </c>
      <c r="G20" s="67">
        <f t="shared" si="14"/>
        <v>513144</v>
      </c>
      <c r="H20" s="91">
        <f>100*G20/G19-100</f>
        <v>137.97210061586406</v>
      </c>
      <c r="I20" s="67">
        <f>I10+I15</f>
        <v>65921172</v>
      </c>
      <c r="J20" s="91">
        <f>100*I20/I19-100</f>
        <v>54.622220323880413</v>
      </c>
      <c r="K20" s="67">
        <f t="shared" si="13"/>
        <v>170.02783300198809</v>
      </c>
      <c r="L20" s="67">
        <f t="shared" si="7"/>
        <v>21842.667992047715</v>
      </c>
      <c r="M20" s="67">
        <f t="shared" si="8"/>
        <v>161.06214689265536</v>
      </c>
      <c r="N20" s="67">
        <f t="shared" si="9"/>
        <v>20690.888888888891</v>
      </c>
      <c r="O20" s="67">
        <f t="shared" si="10"/>
        <v>114.13345195729538</v>
      </c>
      <c r="P20" s="67">
        <f t="shared" si="11"/>
        <v>14662.182384341637</v>
      </c>
      <c r="Q20" s="104">
        <f t="shared" si="12"/>
        <v>128.46524952060241</v>
      </c>
    </row>
    <row r="21" spans="2:17" ht="26.15" customHeight="1" x14ac:dyDescent="0.2">
      <c r="B21" s="128"/>
      <c r="C21" s="109">
        <f>C11</f>
        <v>45292</v>
      </c>
      <c r="D21" s="69">
        <f t="shared" si="14"/>
        <v>2992</v>
      </c>
      <c r="E21" s="69">
        <f t="shared" si="14"/>
        <v>3157</v>
      </c>
      <c r="F21" s="69">
        <f t="shared" si="14"/>
        <v>4520</v>
      </c>
      <c r="G21" s="69">
        <f t="shared" si="14"/>
        <v>213350</v>
      </c>
      <c r="H21" s="95">
        <f>100*G21/G20-100</f>
        <v>-58.42297678624324</v>
      </c>
      <c r="I21" s="69">
        <f>I11+I16</f>
        <v>47156381</v>
      </c>
      <c r="J21" s="95">
        <f>100*I21/I20-100</f>
        <v>-28.465499672851692</v>
      </c>
      <c r="K21" s="69">
        <f t="shared" si="13"/>
        <v>71.306818181818187</v>
      </c>
      <c r="L21" s="69">
        <f t="shared" si="7"/>
        <v>15760.822526737968</v>
      </c>
      <c r="M21" s="69">
        <f t="shared" si="8"/>
        <v>67.579980994615141</v>
      </c>
      <c r="N21" s="69">
        <f t="shared" si="9"/>
        <v>14937.086157744694</v>
      </c>
      <c r="O21" s="69">
        <f t="shared" si="10"/>
        <v>47.201327433628322</v>
      </c>
      <c r="P21" s="69">
        <f t="shared" si="11"/>
        <v>10432.827654867257</v>
      </c>
      <c r="Q21" s="94">
        <f t="shared" si="12"/>
        <v>221.02826810405438</v>
      </c>
    </row>
    <row r="22" spans="2:17" ht="26.15" customHeight="1" thickBot="1" x14ac:dyDescent="0.25">
      <c r="B22" s="129"/>
      <c r="C22" s="111">
        <f>C12</f>
        <v>45658</v>
      </c>
      <c r="D22" s="70">
        <f t="shared" si="14"/>
        <v>2999</v>
      </c>
      <c r="E22" s="70">
        <f t="shared" si="14"/>
        <v>3160</v>
      </c>
      <c r="F22" s="70">
        <f t="shared" si="14"/>
        <v>4430</v>
      </c>
      <c r="G22" s="70">
        <f t="shared" si="14"/>
        <v>232634</v>
      </c>
      <c r="H22" s="97">
        <f>100*G22/G21-100</f>
        <v>9.0386688539957873</v>
      </c>
      <c r="I22" s="70">
        <f>I12+I17</f>
        <v>51178993</v>
      </c>
      <c r="J22" s="97">
        <f>100*I22/I21-100</f>
        <v>8.5303662297579592</v>
      </c>
      <c r="K22" s="70">
        <f>G22/D22</f>
        <v>77.570523507835944</v>
      </c>
      <c r="L22" s="70">
        <f>I22/D22</f>
        <v>17065.35278426142</v>
      </c>
      <c r="M22" s="70">
        <f>G22/E22</f>
        <v>73.618354430379753</v>
      </c>
      <c r="N22" s="70">
        <f>I22/E22</f>
        <v>16195.883860759493</v>
      </c>
      <c r="O22" s="70">
        <f>G22/F22</f>
        <v>52.513318284424379</v>
      </c>
      <c r="P22" s="70">
        <f>I22/F22</f>
        <v>11552.820090293453</v>
      </c>
      <c r="Q22" s="99">
        <f>I22/G22</f>
        <v>219.99790658287267</v>
      </c>
    </row>
    <row r="23" spans="2:17" ht="5.25" customHeight="1" x14ac:dyDescent="0.2">
      <c r="B23" s="73"/>
      <c r="C23" s="73"/>
      <c r="D23" s="74"/>
      <c r="E23" s="74"/>
      <c r="F23" s="74"/>
      <c r="G23" s="74"/>
      <c r="H23" s="75"/>
      <c r="I23" s="74"/>
      <c r="J23" s="75"/>
      <c r="K23" s="74"/>
      <c r="L23" s="74"/>
      <c r="M23" s="74"/>
      <c r="N23" s="74"/>
      <c r="O23" s="74"/>
      <c r="P23" s="74"/>
      <c r="Q23" s="74"/>
    </row>
    <row r="24" spans="2:17" x14ac:dyDescent="0.2">
      <c r="B24" s="62"/>
      <c r="C24" s="76" t="s">
        <v>154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62"/>
      <c r="Q24" s="62"/>
    </row>
    <row r="25" spans="2:17" x14ac:dyDescent="0.2">
      <c r="B25" s="62"/>
      <c r="C25" s="76" t="s">
        <v>86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</row>
    <row r="26" spans="2:17" x14ac:dyDescent="0.2">
      <c r="B26" s="77"/>
      <c r="C26" s="78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</row>
    <row r="27" spans="2:17" x14ac:dyDescent="0.2">
      <c r="B27" s="62"/>
      <c r="C27" s="78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</row>
    <row r="28" spans="2:17" x14ac:dyDescent="0.2">
      <c r="B28" s="77"/>
      <c r="C28" s="78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</row>
    <row r="29" spans="2:17" x14ac:dyDescent="0.2">
      <c r="B29" s="62"/>
      <c r="C29" s="78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</row>
    <row r="30" spans="2:17" x14ac:dyDescent="0.2">
      <c r="B30" s="62"/>
    </row>
  </sheetData>
  <mergeCells count="23">
    <mergeCell ref="B8:B12"/>
    <mergeCell ref="B13:B17"/>
    <mergeCell ref="B18:B22"/>
    <mergeCell ref="K2:L4"/>
    <mergeCell ref="M2:N4"/>
    <mergeCell ref="G5:G6"/>
    <mergeCell ref="H5:H6"/>
    <mergeCell ref="I5:I6"/>
    <mergeCell ref="J5:J6"/>
    <mergeCell ref="K5:K6"/>
    <mergeCell ref="L5:L6"/>
    <mergeCell ref="M5:M6"/>
    <mergeCell ref="N5:N6"/>
    <mergeCell ref="Q2:Q6"/>
    <mergeCell ref="B2:B7"/>
    <mergeCell ref="C2:C7"/>
    <mergeCell ref="D2:D7"/>
    <mergeCell ref="E2:E7"/>
    <mergeCell ref="F2:F6"/>
    <mergeCell ref="G2:J4"/>
    <mergeCell ref="O2:P4"/>
    <mergeCell ref="O5:O6"/>
    <mergeCell ref="P5:P6"/>
  </mergeCells>
  <phoneticPr fontId="2"/>
  <pageMargins left="0.7" right="0.7" top="0.75" bottom="0.75" header="0.3" footer="0.3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2">
    <tabColor rgb="FF99CCFF"/>
    <pageSetUpPr fitToPage="1"/>
  </sheetPr>
  <dimension ref="B1:J11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26953125" style="7" customWidth="1"/>
    <col min="2" max="2" width="11.453125" style="7" customWidth="1"/>
    <col min="3" max="3" width="6.453125" style="7" customWidth="1"/>
    <col min="4" max="4" width="10.08984375" style="7" customWidth="1"/>
    <col min="5" max="5" width="6.453125" style="7" customWidth="1"/>
    <col min="6" max="6" width="10.08984375" style="7" customWidth="1"/>
    <col min="7" max="7" width="6.453125" style="7" customWidth="1"/>
    <col min="8" max="8" width="10.08984375" style="7" customWidth="1"/>
    <col min="9" max="9" width="6.453125" style="7" customWidth="1"/>
    <col min="10" max="10" width="10.08984375" style="7" customWidth="1"/>
    <col min="11" max="11" width="1.08984375" style="7" customWidth="1"/>
    <col min="12" max="16384" width="10" style="7"/>
  </cols>
  <sheetData>
    <row r="1" spans="2:10" ht="33" customHeight="1" x14ac:dyDescent="0.3">
      <c r="B1" s="49" t="s">
        <v>68</v>
      </c>
      <c r="C1" s="56"/>
      <c r="D1" s="56"/>
      <c r="E1" s="56"/>
      <c r="F1" s="56"/>
      <c r="G1" s="56"/>
      <c r="H1" s="56"/>
      <c r="I1" s="56"/>
      <c r="J1" s="50"/>
    </row>
    <row r="2" spans="2:10" x14ac:dyDescent="0.3">
      <c r="C2" s="8"/>
      <c r="J2" s="50" t="s">
        <v>4</v>
      </c>
    </row>
    <row r="3" spans="2:10" ht="29.25" customHeight="1" x14ac:dyDescent="0.3">
      <c r="B3" s="179" t="s">
        <v>5</v>
      </c>
      <c r="C3" s="209" t="s">
        <v>50</v>
      </c>
      <c r="D3" s="210"/>
      <c r="E3" s="211" t="s">
        <v>59</v>
      </c>
      <c r="F3" s="212"/>
      <c r="G3" s="207" t="s">
        <v>51</v>
      </c>
      <c r="H3" s="208"/>
      <c r="I3" s="185" t="s">
        <v>52</v>
      </c>
      <c r="J3" s="191"/>
    </row>
    <row r="4" spans="2:10" ht="15" customHeight="1" x14ac:dyDescent="0.3">
      <c r="B4" s="180"/>
      <c r="C4" s="52" t="s">
        <v>6</v>
      </c>
      <c r="D4" s="52" t="s">
        <v>7</v>
      </c>
      <c r="E4" s="52" t="s">
        <v>6</v>
      </c>
      <c r="F4" s="52" t="s">
        <v>7</v>
      </c>
      <c r="G4" s="52" t="s">
        <v>6</v>
      </c>
      <c r="H4" s="52" t="s">
        <v>7</v>
      </c>
      <c r="I4" s="52" t="s">
        <v>6</v>
      </c>
      <c r="J4" s="52" t="s">
        <v>7</v>
      </c>
    </row>
    <row r="5" spans="2:10" ht="15" customHeight="1" x14ac:dyDescent="0.3">
      <c r="B5" s="118" t="s">
        <v>2</v>
      </c>
      <c r="C5" s="57">
        <v>82</v>
      </c>
      <c r="D5" s="58">
        <v>20081</v>
      </c>
      <c r="E5" s="57">
        <v>66</v>
      </c>
      <c r="F5" s="58">
        <v>17066</v>
      </c>
      <c r="G5" s="57">
        <v>164</v>
      </c>
      <c r="H5" s="58">
        <v>77681</v>
      </c>
      <c r="I5" s="58">
        <f>SUM(C5,E5,G5)</f>
        <v>312</v>
      </c>
      <c r="J5" s="58">
        <f>SUM(D5,F5,H5)</f>
        <v>114828</v>
      </c>
    </row>
    <row r="6" spans="2:10" ht="15" customHeight="1" x14ac:dyDescent="0.3">
      <c r="B6" s="118" t="s">
        <v>8</v>
      </c>
      <c r="C6" s="21">
        <f>IF(ISERROR(C5/$I$5*100)=TRUE,0,C5/$I$5*100)</f>
        <v>26.282051282051285</v>
      </c>
      <c r="D6" s="21">
        <f>IF(ISERROR(D5/$J$5*100)=TRUE,0,D5/$J$5*100)</f>
        <v>17.487894938516739</v>
      </c>
      <c r="E6" s="21">
        <f>IF(ISERROR(E5/$I$5*100)=TRUE,0,E5/$I$5*100)</f>
        <v>21.153846153846153</v>
      </c>
      <c r="F6" s="21">
        <f>IF(ISERROR(F5/$J$5*100)=TRUE,0,F5/$J$5*100)</f>
        <v>14.862228724701293</v>
      </c>
      <c r="G6" s="21">
        <f>IF(ISERROR(G5/$I$5*100)=TRUE,0,G5/$I$5*100)</f>
        <v>52.564102564102569</v>
      </c>
      <c r="H6" s="21">
        <f>IF(ISERROR(H5/$J$5*100)=TRUE,0,H5/$J$5*100)</f>
        <v>67.649876336781972</v>
      </c>
      <c r="I6" s="21">
        <f>IF(ISERROR(I5/$I$5*100)=TRUE,0,I5/$I$5*100)</f>
        <v>100</v>
      </c>
      <c r="J6" s="21">
        <f>IF(ISERROR(J5/$J$5*100)=TRUE,0,J5/$J$5*100)</f>
        <v>100</v>
      </c>
    </row>
    <row r="7" spans="2:10" ht="15" customHeight="1" x14ac:dyDescent="0.3">
      <c r="B7" s="118" t="s">
        <v>3</v>
      </c>
      <c r="C7" s="57">
        <v>3825</v>
      </c>
      <c r="D7" s="58">
        <v>891976</v>
      </c>
      <c r="E7" s="57">
        <v>2425</v>
      </c>
      <c r="F7" s="58">
        <v>134258</v>
      </c>
      <c r="G7" s="57">
        <v>2154</v>
      </c>
      <c r="H7" s="58">
        <v>163332</v>
      </c>
      <c r="I7" s="58">
        <f>SUM(C7,E7,G7)</f>
        <v>8404</v>
      </c>
      <c r="J7" s="58">
        <f>SUM(D7,F7,H7)</f>
        <v>1189566</v>
      </c>
    </row>
    <row r="8" spans="2:10" ht="15" customHeight="1" thickBot="1" x14ac:dyDescent="0.35">
      <c r="B8" s="117" t="s">
        <v>8</v>
      </c>
      <c r="C8" s="21">
        <f>IF(ISERROR(C7/$I$7*100)=TRUE,0,C7/$I$7*100)</f>
        <v>45.514040932889102</v>
      </c>
      <c r="D8" s="21">
        <f>IF(ISERROR(D7/$J$7*100)=TRUE,0,D7/$J$7*100)</f>
        <v>74.983313241972283</v>
      </c>
      <c r="E8" s="21">
        <f>IF(ISERROR(E7/$I$7*100)=TRUE,0,E7/$I$7*100)</f>
        <v>28.855306996668251</v>
      </c>
      <c r="F8" s="21">
        <f>IF(ISERROR(F7/$J$7*100)=TRUE,0,F7/$J$7*100)</f>
        <v>11.286301054334102</v>
      </c>
      <c r="G8" s="21">
        <f>IF(ISERROR(G7/$I$7*100)=TRUE,0,G7/$I$7*100)</f>
        <v>25.630652070442643</v>
      </c>
      <c r="H8" s="21">
        <f>IF(ISERROR(H7/$J$7*100)=TRUE,0,H7/$J$7*100)</f>
        <v>13.730385703693615</v>
      </c>
      <c r="I8" s="21">
        <f>IF(ISERROR(I7/$I$7*100)=TRUE,0,I7/$I$7*100)</f>
        <v>100</v>
      </c>
      <c r="J8" s="21">
        <f>IF(ISERROR(J7/$J$7*100)=TRUE,0,J7/$J$7*100)</f>
        <v>100</v>
      </c>
    </row>
    <row r="9" spans="2:10" ht="15" customHeight="1" thickTop="1" x14ac:dyDescent="0.3">
      <c r="B9" s="54" t="s">
        <v>1</v>
      </c>
      <c r="C9" s="59">
        <f t="shared" ref="C9:H9" si="0">C5+C7</f>
        <v>3907</v>
      </c>
      <c r="D9" s="59">
        <f t="shared" si="0"/>
        <v>912057</v>
      </c>
      <c r="E9" s="59">
        <f t="shared" si="0"/>
        <v>2491</v>
      </c>
      <c r="F9" s="59">
        <f t="shared" si="0"/>
        <v>151324</v>
      </c>
      <c r="G9" s="59">
        <f t="shared" si="0"/>
        <v>2318</v>
      </c>
      <c r="H9" s="59">
        <f t="shared" si="0"/>
        <v>241013</v>
      </c>
      <c r="I9" s="59">
        <f>SUM(C9,E9,G9)</f>
        <v>8716</v>
      </c>
      <c r="J9" s="59">
        <f>SUM(D9,F9,H9)</f>
        <v>1304394</v>
      </c>
    </row>
    <row r="10" spans="2:10" ht="15" customHeight="1" x14ac:dyDescent="0.3">
      <c r="B10" s="118" t="s">
        <v>8</v>
      </c>
      <c r="C10" s="21">
        <f>IF(ISERROR(C9/$I$9*100)=TRUE,0,C9/$I$9*100)</f>
        <v>44.825608077099588</v>
      </c>
      <c r="D10" s="21">
        <f>IF(ISERROR(D9/$J$9*100)=TRUE,0,D9/$J$9*100)</f>
        <v>69.921894764925312</v>
      </c>
      <c r="E10" s="21">
        <f>IF(ISERROR(E9/$I$9*100)=TRUE,0,E9/$I$9*100)</f>
        <v>28.579623680587424</v>
      </c>
      <c r="F10" s="21">
        <f>IF(ISERROR(F9/$J$9*100)=TRUE,0,F9/$J$9*100)</f>
        <v>11.601095987868696</v>
      </c>
      <c r="G10" s="21">
        <f>IF(ISERROR(G9/$I$9*100)=TRUE,0,G9/$I$9*100)</f>
        <v>26.594768242312988</v>
      </c>
      <c r="H10" s="21">
        <f>IF(ISERROR(H9/$J$9*100)=TRUE,0,H9/$J$9*100)</f>
        <v>18.477009247205984</v>
      </c>
      <c r="I10" s="21">
        <f>IF(ISERROR(I9/$I$9*100)=TRUE,0,I9/$I$9*100)</f>
        <v>100</v>
      </c>
      <c r="J10" s="21">
        <f>IF(ISERROR(J9/$J$9*100)=TRUE,0,J9/$J$9*100)</f>
        <v>100</v>
      </c>
    </row>
    <row r="11" spans="2:10" ht="22.5" customHeight="1" x14ac:dyDescent="0.3">
      <c r="B11" s="50"/>
      <c r="C11" s="56"/>
      <c r="D11" s="56"/>
      <c r="E11" s="56"/>
      <c r="F11" s="56"/>
      <c r="G11" s="56"/>
      <c r="H11" s="56"/>
      <c r="I11" s="56"/>
      <c r="J11" s="56"/>
    </row>
  </sheetData>
  <mergeCells count="5">
    <mergeCell ref="G3:H3"/>
    <mergeCell ref="I3:J3"/>
    <mergeCell ref="B3:B4"/>
    <mergeCell ref="C3:D3"/>
    <mergeCell ref="E3:F3"/>
  </mergeCells>
  <phoneticPr fontId="2"/>
  <printOptions horizontalCentered="1"/>
  <pageMargins left="0.59055118110236227" right="0.11811023622047245" top="0.70866141732283472" bottom="0.55118110236220474" header="0.31496062992125984" footer="0.31496062992125984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3">
    <tabColor rgb="FF99CCFF"/>
    <pageSetUpPr fitToPage="1"/>
  </sheetPr>
  <dimension ref="B1:H12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26953125" style="7" customWidth="1"/>
    <col min="2" max="2" width="11.453125" style="7" customWidth="1"/>
    <col min="3" max="3" width="6.453125" style="7" customWidth="1"/>
    <col min="4" max="4" width="10.08984375" style="7" customWidth="1"/>
    <col min="5" max="5" width="6.453125" style="7" customWidth="1"/>
    <col min="6" max="6" width="10.08984375" style="7" customWidth="1"/>
    <col min="7" max="7" width="6.453125" style="7" customWidth="1"/>
    <col min="8" max="8" width="10.08984375" style="7" customWidth="1"/>
    <col min="9" max="9" width="1.08984375" style="7" customWidth="1"/>
    <col min="10" max="16384" width="10" style="7"/>
  </cols>
  <sheetData>
    <row r="1" spans="2:8" ht="22.5" customHeight="1" x14ac:dyDescent="0.3">
      <c r="B1" s="49" t="s">
        <v>69</v>
      </c>
      <c r="C1" s="56"/>
      <c r="D1" s="56"/>
      <c r="E1" s="56"/>
      <c r="F1" s="56"/>
      <c r="G1" s="56"/>
      <c r="H1" s="56"/>
    </row>
    <row r="2" spans="2:8" ht="12" customHeight="1" x14ac:dyDescent="0.3">
      <c r="C2" s="8"/>
      <c r="H2" s="50" t="s">
        <v>4</v>
      </c>
    </row>
    <row r="3" spans="2:8" ht="15" customHeight="1" x14ac:dyDescent="0.3">
      <c r="B3" s="179" t="s">
        <v>5</v>
      </c>
      <c r="C3" s="211" t="s">
        <v>43</v>
      </c>
      <c r="D3" s="212"/>
      <c r="E3" s="211" t="s">
        <v>39</v>
      </c>
      <c r="F3" s="212"/>
      <c r="G3" s="213" t="s">
        <v>52</v>
      </c>
      <c r="H3" s="208"/>
    </row>
    <row r="4" spans="2:8" ht="15" customHeight="1" x14ac:dyDescent="0.3">
      <c r="B4" s="180"/>
      <c r="C4" s="52" t="s">
        <v>6</v>
      </c>
      <c r="D4" s="52" t="s">
        <v>7</v>
      </c>
      <c r="E4" s="52" t="s">
        <v>6</v>
      </c>
      <c r="F4" s="52" t="s">
        <v>7</v>
      </c>
      <c r="G4" s="52" t="s">
        <v>6</v>
      </c>
      <c r="H4" s="52" t="s">
        <v>7</v>
      </c>
    </row>
    <row r="5" spans="2:8" ht="15" customHeight="1" x14ac:dyDescent="0.3">
      <c r="B5" s="118" t="s">
        <v>2</v>
      </c>
      <c r="C5" s="57">
        <v>6347</v>
      </c>
      <c r="D5" s="58">
        <v>448726</v>
      </c>
      <c r="E5" s="57">
        <v>3318</v>
      </c>
      <c r="F5" s="58">
        <v>195140</v>
      </c>
      <c r="G5" s="58">
        <f>SUM(C5,E5)</f>
        <v>9665</v>
      </c>
      <c r="H5" s="58">
        <f>SUM(D5,F5)</f>
        <v>643866</v>
      </c>
    </row>
    <row r="6" spans="2:8" ht="15" customHeight="1" x14ac:dyDescent="0.3">
      <c r="B6" s="118" t="s">
        <v>8</v>
      </c>
      <c r="C6" s="21">
        <f>IF(ISERROR(C5/$G$5*100)=TRUE,0,C5/$G$5*100)</f>
        <v>65.669943093636832</v>
      </c>
      <c r="D6" s="21">
        <f>IF(ISERROR(D5/$H$5*100)=TRUE,0,D5/$H$5*100)</f>
        <v>69.692451534946713</v>
      </c>
      <c r="E6" s="21">
        <f>IF(ISERROR(E5/$G$5*100)=TRUE,0,E5/$G$5*100)</f>
        <v>34.330056906363168</v>
      </c>
      <c r="F6" s="21">
        <f>IF(ISERROR(F5/$H$5*100)=TRUE,0,F5/$H$5*100)</f>
        <v>30.307548465053287</v>
      </c>
      <c r="G6" s="21">
        <f>IF(ISERROR(G5/$G$5*100)=TRUE,0,G5/$G$5*100)</f>
        <v>100</v>
      </c>
      <c r="H6" s="21">
        <f>IF(ISERROR(H5/$H$5*100)=TRUE,0,H5/$H$5*100)</f>
        <v>100</v>
      </c>
    </row>
    <row r="7" spans="2:8" ht="15" customHeight="1" x14ac:dyDescent="0.3">
      <c r="B7" s="118" t="s">
        <v>3</v>
      </c>
      <c r="C7" s="57">
        <v>62176</v>
      </c>
      <c r="D7" s="58">
        <v>4386252</v>
      </c>
      <c r="E7" s="57">
        <v>43018</v>
      </c>
      <c r="F7" s="58">
        <v>2116922</v>
      </c>
      <c r="G7" s="58">
        <f>SUM(C7,E7)</f>
        <v>105194</v>
      </c>
      <c r="H7" s="58">
        <f>SUM(D7,F7)</f>
        <v>6503174</v>
      </c>
    </row>
    <row r="8" spans="2:8" ht="15" customHeight="1" thickBot="1" x14ac:dyDescent="0.35">
      <c r="B8" s="117" t="s">
        <v>8</v>
      </c>
      <c r="C8" s="21">
        <f>IF(ISERROR(C7/$G$7*100)=TRUE,0,C7/$G$7*100)</f>
        <v>59.106032663459892</v>
      </c>
      <c r="D8" s="21">
        <f>IF(ISERROR(D7/$H$7*100)=TRUE,0,D7/$H$7*100)</f>
        <v>67.447864688842714</v>
      </c>
      <c r="E8" s="21">
        <f>IF(ISERROR(E7/$G$7*100)=TRUE,0,E7/$G$7*100)</f>
        <v>40.893967336540108</v>
      </c>
      <c r="F8" s="21">
        <f>IF(ISERROR(F7/$H$7*100)=TRUE,0,F7/$H$7*100)</f>
        <v>32.552135311157286</v>
      </c>
      <c r="G8" s="21">
        <f>IF(ISERROR(G7/$G$7*100)=TRUE,0,G7/$G$7*100)</f>
        <v>100</v>
      </c>
      <c r="H8" s="21">
        <f>IF(ISERROR(H7/$H$7*100)=TRUE,0,H7/$H$7*100)</f>
        <v>100</v>
      </c>
    </row>
    <row r="9" spans="2:8" ht="15" customHeight="1" thickTop="1" x14ac:dyDescent="0.3">
      <c r="B9" s="54" t="s">
        <v>1</v>
      </c>
      <c r="C9" s="59">
        <f>C5+C7</f>
        <v>68523</v>
      </c>
      <c r="D9" s="59">
        <f>D5+D7</f>
        <v>4834978</v>
      </c>
      <c r="E9" s="59">
        <f>E5+E7</f>
        <v>46336</v>
      </c>
      <c r="F9" s="59">
        <f>F5+F7</f>
        <v>2312062</v>
      </c>
      <c r="G9" s="59">
        <f>SUM(C9,E9)</f>
        <v>114859</v>
      </c>
      <c r="H9" s="59">
        <f>SUM(D9,F9)</f>
        <v>7147040</v>
      </c>
    </row>
    <row r="10" spans="2:8" ht="15" customHeight="1" x14ac:dyDescent="0.3">
      <c r="B10" s="118" t="s">
        <v>8</v>
      </c>
      <c r="C10" s="21">
        <f>IF(ISERROR(C9/$G$9*100)=TRUE,0,C9/$G$9*100)</f>
        <v>59.658363732924713</v>
      </c>
      <c r="D10" s="21">
        <f>IF(ISERROR(D9/$H$9*100)=TRUE,0,D9/$H$9*100)</f>
        <v>67.650076115426799</v>
      </c>
      <c r="E10" s="21">
        <f>IF(ISERROR(E9/$G$9*100)=TRUE,0,E9/$G$9*100)</f>
        <v>40.34163626707528</v>
      </c>
      <c r="F10" s="21">
        <f>IF(ISERROR(F9/$H$9*100)=TRUE,0,F9/$H$9*100)</f>
        <v>32.349923884573194</v>
      </c>
      <c r="G10" s="21">
        <f>IF(ISERROR(G9/$G$9*100)=TRUE,0,G9/$G$9*100)</f>
        <v>100</v>
      </c>
      <c r="H10" s="21">
        <f>IF(ISERROR(H9/$H$9*100)=TRUE,0,H9/$H$9*100)</f>
        <v>100</v>
      </c>
    </row>
    <row r="11" spans="2:8" ht="7.5" customHeight="1" x14ac:dyDescent="0.3">
      <c r="B11" s="50"/>
      <c r="C11" s="56"/>
      <c r="D11" s="56"/>
      <c r="E11" s="56"/>
      <c r="F11" s="56"/>
      <c r="G11" s="56"/>
      <c r="H11" s="56"/>
    </row>
    <row r="12" spans="2:8" ht="14.15" customHeight="1" x14ac:dyDescent="0.3">
      <c r="B12" s="50"/>
      <c r="C12" s="56"/>
      <c r="D12" s="56"/>
      <c r="E12" s="56"/>
      <c r="F12" s="56"/>
      <c r="G12" s="56"/>
      <c r="H12" s="56"/>
    </row>
  </sheetData>
  <mergeCells count="4">
    <mergeCell ref="B3:B4"/>
    <mergeCell ref="C3:D3"/>
    <mergeCell ref="E3:F3"/>
    <mergeCell ref="G3:H3"/>
  </mergeCells>
  <phoneticPr fontId="2"/>
  <printOptions horizontalCentered="1"/>
  <pageMargins left="0.25" right="0.25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CCFF"/>
    <pageSetUpPr fitToPage="1"/>
  </sheetPr>
  <dimension ref="B1:T53"/>
  <sheetViews>
    <sheetView view="pageBreakPreview" zoomScaleNormal="100" zoomScaleSheetLayoutView="100" workbookViewId="0"/>
  </sheetViews>
  <sheetFormatPr defaultColWidth="10" defaultRowHeight="12" x14ac:dyDescent="0.2"/>
  <cols>
    <col min="1" max="1" width="1.08984375" style="81" customWidth="1"/>
    <col min="2" max="2" width="5.453125" style="81" customWidth="1"/>
    <col min="3" max="20" width="4.453125" style="81" customWidth="1"/>
    <col min="21" max="21" width="1.08984375" style="81" customWidth="1"/>
    <col min="22" max="16384" width="10" style="81"/>
  </cols>
  <sheetData>
    <row r="1" spans="2:20" ht="13" x14ac:dyDescent="0.2">
      <c r="B1" s="90" t="s">
        <v>145</v>
      </c>
      <c r="D1" s="214" t="s">
        <v>150</v>
      </c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5" t="s">
        <v>156</v>
      </c>
      <c r="R1" s="215"/>
      <c r="S1" s="215"/>
      <c r="T1" s="215"/>
    </row>
    <row r="2" spans="2:20" x14ac:dyDescent="0.2">
      <c r="B2" s="220" t="s">
        <v>144</v>
      </c>
      <c r="C2" s="219" t="s">
        <v>2</v>
      </c>
      <c r="D2" s="219"/>
      <c r="E2" s="219"/>
      <c r="F2" s="219"/>
      <c r="G2" s="219"/>
      <c r="H2" s="219"/>
      <c r="I2" s="223" t="s">
        <v>3</v>
      </c>
      <c r="J2" s="224"/>
      <c r="K2" s="224"/>
      <c r="L2" s="224"/>
      <c r="M2" s="224"/>
      <c r="N2" s="225"/>
      <c r="O2" s="219" t="s">
        <v>1</v>
      </c>
      <c r="P2" s="219"/>
      <c r="Q2" s="219"/>
      <c r="R2" s="219"/>
      <c r="S2" s="219"/>
      <c r="T2" s="219"/>
    </row>
    <row r="3" spans="2:20" x14ac:dyDescent="0.2">
      <c r="B3" s="221"/>
      <c r="C3" s="219" t="s">
        <v>143</v>
      </c>
      <c r="D3" s="219"/>
      <c r="E3" s="219"/>
      <c r="F3" s="219" t="s">
        <v>142</v>
      </c>
      <c r="G3" s="219"/>
      <c r="H3" s="219"/>
      <c r="I3" s="219" t="s">
        <v>143</v>
      </c>
      <c r="J3" s="219"/>
      <c r="K3" s="219"/>
      <c r="L3" s="219" t="s">
        <v>142</v>
      </c>
      <c r="M3" s="219"/>
      <c r="N3" s="219"/>
      <c r="O3" s="219" t="s">
        <v>143</v>
      </c>
      <c r="P3" s="219"/>
      <c r="Q3" s="219"/>
      <c r="R3" s="219" t="s">
        <v>142</v>
      </c>
      <c r="S3" s="219"/>
      <c r="T3" s="219"/>
    </row>
    <row r="4" spans="2:20" x14ac:dyDescent="0.2">
      <c r="B4" s="221"/>
      <c r="C4" s="89" t="s">
        <v>141</v>
      </c>
      <c r="D4" s="89" t="s">
        <v>140</v>
      </c>
      <c r="E4" s="218" t="s">
        <v>137</v>
      </c>
      <c r="F4" s="216" t="s">
        <v>139</v>
      </c>
      <c r="G4" s="216" t="s">
        <v>138</v>
      </c>
      <c r="H4" s="218" t="s">
        <v>137</v>
      </c>
      <c r="I4" s="89" t="s">
        <v>141</v>
      </c>
      <c r="J4" s="89" t="s">
        <v>140</v>
      </c>
      <c r="K4" s="216" t="s">
        <v>137</v>
      </c>
      <c r="L4" s="216" t="s">
        <v>139</v>
      </c>
      <c r="M4" s="216" t="s">
        <v>138</v>
      </c>
      <c r="N4" s="218" t="s">
        <v>137</v>
      </c>
      <c r="O4" s="89" t="s">
        <v>141</v>
      </c>
      <c r="P4" s="89" t="s">
        <v>140</v>
      </c>
      <c r="Q4" s="218" t="s">
        <v>137</v>
      </c>
      <c r="R4" s="216" t="s">
        <v>139</v>
      </c>
      <c r="S4" s="216" t="s">
        <v>138</v>
      </c>
      <c r="T4" s="218" t="s">
        <v>137</v>
      </c>
    </row>
    <row r="5" spans="2:20" x14ac:dyDescent="0.2">
      <c r="B5" s="222"/>
      <c r="C5" s="88" t="s">
        <v>136</v>
      </c>
      <c r="D5" s="88" t="s">
        <v>136</v>
      </c>
      <c r="E5" s="218"/>
      <c r="F5" s="217"/>
      <c r="G5" s="217"/>
      <c r="H5" s="218"/>
      <c r="I5" s="88" t="s">
        <v>136</v>
      </c>
      <c r="J5" s="88" t="s">
        <v>136</v>
      </c>
      <c r="K5" s="217"/>
      <c r="L5" s="217"/>
      <c r="M5" s="217"/>
      <c r="N5" s="218"/>
      <c r="O5" s="88" t="s">
        <v>136</v>
      </c>
      <c r="P5" s="88" t="s">
        <v>136</v>
      </c>
      <c r="Q5" s="218"/>
      <c r="R5" s="217"/>
      <c r="S5" s="217"/>
      <c r="T5" s="218"/>
    </row>
    <row r="6" spans="2:20" x14ac:dyDescent="0.2">
      <c r="B6" s="87" t="s">
        <v>135</v>
      </c>
      <c r="C6" s="86">
        <v>0</v>
      </c>
      <c r="D6" s="86">
        <v>3</v>
      </c>
      <c r="E6" s="86">
        <f t="shared" ref="E6:E52" si="0">SUM(C6,D6)</f>
        <v>3</v>
      </c>
      <c r="F6" s="86">
        <v>7</v>
      </c>
      <c r="G6" s="86">
        <v>0</v>
      </c>
      <c r="H6" s="86">
        <f t="shared" ref="H6:H52" si="1">SUM(F6,G6)</f>
        <v>7</v>
      </c>
      <c r="I6" s="86">
        <v>73</v>
      </c>
      <c r="J6" s="86">
        <v>2</v>
      </c>
      <c r="K6" s="86">
        <f t="shared" ref="K6:K52" si="2">SUM(I6,J6)</f>
        <v>75</v>
      </c>
      <c r="L6" s="86">
        <v>92</v>
      </c>
      <c r="M6" s="86">
        <v>0</v>
      </c>
      <c r="N6" s="86">
        <f t="shared" ref="N6:N52" si="3">SUM(L6,M6)</f>
        <v>92</v>
      </c>
      <c r="O6" s="86">
        <f t="shared" ref="O6:O52" si="4">SUM(C6,I6)</f>
        <v>73</v>
      </c>
      <c r="P6" s="86">
        <f t="shared" ref="P6:P52" si="5">SUM(D6,J6)</f>
        <v>5</v>
      </c>
      <c r="Q6" s="86">
        <f>SUM(E6,K6)</f>
        <v>78</v>
      </c>
      <c r="R6" s="86">
        <f t="shared" ref="R6:R52" si="6">SUM(F6,L6)</f>
        <v>99</v>
      </c>
      <c r="S6" s="86">
        <f t="shared" ref="S6:S52" si="7">SUM(G6,M6)</f>
        <v>0</v>
      </c>
      <c r="T6" s="86">
        <f t="shared" ref="T6:T52" si="8">SUM(H6,N6)</f>
        <v>99</v>
      </c>
    </row>
    <row r="7" spans="2:20" x14ac:dyDescent="0.2">
      <c r="B7" s="87" t="s">
        <v>134</v>
      </c>
      <c r="C7" s="82">
        <v>0</v>
      </c>
      <c r="D7" s="86">
        <v>0</v>
      </c>
      <c r="E7" s="86">
        <f t="shared" si="0"/>
        <v>0</v>
      </c>
      <c r="F7" s="86">
        <v>0</v>
      </c>
      <c r="G7" s="86">
        <v>0</v>
      </c>
      <c r="H7" s="86">
        <f t="shared" si="1"/>
        <v>0</v>
      </c>
      <c r="I7" s="86">
        <v>19</v>
      </c>
      <c r="J7" s="86">
        <v>0</v>
      </c>
      <c r="K7" s="86">
        <f t="shared" si="2"/>
        <v>19</v>
      </c>
      <c r="L7" s="86">
        <v>21</v>
      </c>
      <c r="M7" s="86">
        <v>0</v>
      </c>
      <c r="N7" s="86">
        <f t="shared" si="3"/>
        <v>21</v>
      </c>
      <c r="O7" s="86">
        <f t="shared" si="4"/>
        <v>19</v>
      </c>
      <c r="P7" s="86">
        <f t="shared" si="5"/>
        <v>0</v>
      </c>
      <c r="Q7" s="86">
        <f t="shared" ref="Q7:Q52" si="9">SUM(E7,K7)</f>
        <v>19</v>
      </c>
      <c r="R7" s="86">
        <f t="shared" si="6"/>
        <v>21</v>
      </c>
      <c r="S7" s="86">
        <f t="shared" si="7"/>
        <v>0</v>
      </c>
      <c r="T7" s="86">
        <f t="shared" si="8"/>
        <v>21</v>
      </c>
    </row>
    <row r="8" spans="2:20" x14ac:dyDescent="0.2">
      <c r="B8" s="87" t="s">
        <v>133</v>
      </c>
      <c r="C8" s="82">
        <v>0</v>
      </c>
      <c r="D8" s="86">
        <v>2</v>
      </c>
      <c r="E8" s="86">
        <f t="shared" si="0"/>
        <v>2</v>
      </c>
      <c r="F8" s="86">
        <v>2</v>
      </c>
      <c r="G8" s="86">
        <v>0</v>
      </c>
      <c r="H8" s="86">
        <f t="shared" si="1"/>
        <v>2</v>
      </c>
      <c r="I8" s="86">
        <v>20</v>
      </c>
      <c r="J8" s="86">
        <v>0</v>
      </c>
      <c r="K8" s="86">
        <f t="shared" si="2"/>
        <v>20</v>
      </c>
      <c r="L8" s="86">
        <v>22</v>
      </c>
      <c r="M8" s="86">
        <v>0</v>
      </c>
      <c r="N8" s="86">
        <f t="shared" si="3"/>
        <v>22</v>
      </c>
      <c r="O8" s="86">
        <f t="shared" si="4"/>
        <v>20</v>
      </c>
      <c r="P8" s="86">
        <f t="shared" si="5"/>
        <v>2</v>
      </c>
      <c r="Q8" s="86">
        <f t="shared" si="9"/>
        <v>22</v>
      </c>
      <c r="R8" s="86">
        <f t="shared" si="6"/>
        <v>24</v>
      </c>
      <c r="S8" s="86">
        <f t="shared" si="7"/>
        <v>0</v>
      </c>
      <c r="T8" s="86">
        <f t="shared" si="8"/>
        <v>24</v>
      </c>
    </row>
    <row r="9" spans="2:20" x14ac:dyDescent="0.2">
      <c r="B9" s="87" t="s">
        <v>132</v>
      </c>
      <c r="C9" s="82">
        <v>1</v>
      </c>
      <c r="D9" s="86">
        <v>5</v>
      </c>
      <c r="E9" s="86">
        <f t="shared" si="0"/>
        <v>6</v>
      </c>
      <c r="F9" s="86">
        <v>14</v>
      </c>
      <c r="G9" s="86">
        <v>0</v>
      </c>
      <c r="H9" s="86">
        <f t="shared" si="1"/>
        <v>14</v>
      </c>
      <c r="I9" s="86">
        <v>41</v>
      </c>
      <c r="J9" s="86">
        <v>0</v>
      </c>
      <c r="K9" s="86">
        <f t="shared" si="2"/>
        <v>41</v>
      </c>
      <c r="L9" s="86">
        <v>45</v>
      </c>
      <c r="M9" s="86">
        <v>0</v>
      </c>
      <c r="N9" s="86">
        <f t="shared" si="3"/>
        <v>45</v>
      </c>
      <c r="O9" s="86">
        <f t="shared" si="4"/>
        <v>42</v>
      </c>
      <c r="P9" s="86">
        <f t="shared" si="5"/>
        <v>5</v>
      </c>
      <c r="Q9" s="86">
        <f t="shared" si="9"/>
        <v>47</v>
      </c>
      <c r="R9" s="86">
        <f t="shared" si="6"/>
        <v>59</v>
      </c>
      <c r="S9" s="86">
        <f t="shared" si="7"/>
        <v>0</v>
      </c>
      <c r="T9" s="86">
        <f t="shared" si="8"/>
        <v>59</v>
      </c>
    </row>
    <row r="10" spans="2:20" x14ac:dyDescent="0.2">
      <c r="B10" s="87" t="s">
        <v>131</v>
      </c>
      <c r="C10" s="82">
        <v>0</v>
      </c>
      <c r="D10" s="86">
        <v>1</v>
      </c>
      <c r="E10" s="86">
        <f t="shared" si="0"/>
        <v>1</v>
      </c>
      <c r="F10" s="86">
        <v>1</v>
      </c>
      <c r="G10" s="86">
        <v>0</v>
      </c>
      <c r="H10" s="86">
        <f t="shared" si="1"/>
        <v>1</v>
      </c>
      <c r="I10" s="86">
        <v>15</v>
      </c>
      <c r="J10" s="86">
        <v>0</v>
      </c>
      <c r="K10" s="86">
        <f t="shared" si="2"/>
        <v>15</v>
      </c>
      <c r="L10" s="86">
        <v>15</v>
      </c>
      <c r="M10" s="86">
        <v>0</v>
      </c>
      <c r="N10" s="86">
        <f t="shared" si="3"/>
        <v>15</v>
      </c>
      <c r="O10" s="86">
        <f t="shared" si="4"/>
        <v>15</v>
      </c>
      <c r="P10" s="86">
        <f t="shared" si="5"/>
        <v>1</v>
      </c>
      <c r="Q10" s="86">
        <f t="shared" si="9"/>
        <v>16</v>
      </c>
      <c r="R10" s="86">
        <f t="shared" si="6"/>
        <v>16</v>
      </c>
      <c r="S10" s="86">
        <f t="shared" si="7"/>
        <v>0</v>
      </c>
      <c r="T10" s="86">
        <f t="shared" si="8"/>
        <v>16</v>
      </c>
    </row>
    <row r="11" spans="2:20" x14ac:dyDescent="0.2">
      <c r="B11" s="87" t="s">
        <v>130</v>
      </c>
      <c r="C11" s="82">
        <v>0</v>
      </c>
      <c r="D11" s="86">
        <v>1</v>
      </c>
      <c r="E11" s="86">
        <f t="shared" si="0"/>
        <v>1</v>
      </c>
      <c r="F11" s="86">
        <v>1</v>
      </c>
      <c r="G11" s="86">
        <v>0</v>
      </c>
      <c r="H11" s="86">
        <f t="shared" si="1"/>
        <v>1</v>
      </c>
      <c r="I11" s="86">
        <v>17</v>
      </c>
      <c r="J11" s="86">
        <v>0</v>
      </c>
      <c r="K11" s="86">
        <f t="shared" si="2"/>
        <v>17</v>
      </c>
      <c r="L11" s="86">
        <v>18</v>
      </c>
      <c r="M11" s="86">
        <v>0</v>
      </c>
      <c r="N11" s="86">
        <f t="shared" si="3"/>
        <v>18</v>
      </c>
      <c r="O11" s="86">
        <f t="shared" si="4"/>
        <v>17</v>
      </c>
      <c r="P11" s="86">
        <f t="shared" si="5"/>
        <v>1</v>
      </c>
      <c r="Q11" s="86">
        <f t="shared" si="9"/>
        <v>18</v>
      </c>
      <c r="R11" s="86">
        <f t="shared" si="6"/>
        <v>19</v>
      </c>
      <c r="S11" s="86">
        <f t="shared" si="7"/>
        <v>0</v>
      </c>
      <c r="T11" s="86">
        <f t="shared" si="8"/>
        <v>19</v>
      </c>
    </row>
    <row r="12" spans="2:20" x14ac:dyDescent="0.2">
      <c r="B12" s="87" t="s">
        <v>129</v>
      </c>
      <c r="C12" s="86">
        <v>1</v>
      </c>
      <c r="D12" s="86">
        <v>0</v>
      </c>
      <c r="E12" s="86">
        <f t="shared" si="0"/>
        <v>1</v>
      </c>
      <c r="F12" s="86">
        <v>3</v>
      </c>
      <c r="G12" s="86">
        <v>0</v>
      </c>
      <c r="H12" s="86">
        <f t="shared" si="1"/>
        <v>3</v>
      </c>
      <c r="I12" s="86">
        <v>33</v>
      </c>
      <c r="J12" s="86">
        <v>1</v>
      </c>
      <c r="K12" s="86">
        <f t="shared" si="2"/>
        <v>34</v>
      </c>
      <c r="L12" s="86">
        <v>34</v>
      </c>
      <c r="M12" s="86">
        <v>0</v>
      </c>
      <c r="N12" s="86">
        <f t="shared" si="3"/>
        <v>34</v>
      </c>
      <c r="O12" s="86">
        <f t="shared" si="4"/>
        <v>34</v>
      </c>
      <c r="P12" s="86">
        <f t="shared" si="5"/>
        <v>1</v>
      </c>
      <c r="Q12" s="86">
        <f t="shared" si="9"/>
        <v>35</v>
      </c>
      <c r="R12" s="86">
        <f t="shared" si="6"/>
        <v>37</v>
      </c>
      <c r="S12" s="86">
        <f t="shared" si="7"/>
        <v>0</v>
      </c>
      <c r="T12" s="86">
        <f t="shared" si="8"/>
        <v>37</v>
      </c>
    </row>
    <row r="13" spans="2:20" x14ac:dyDescent="0.2">
      <c r="B13" s="87" t="s">
        <v>128</v>
      </c>
      <c r="C13" s="86">
        <v>0</v>
      </c>
      <c r="D13" s="86">
        <v>1</v>
      </c>
      <c r="E13" s="86">
        <f t="shared" si="0"/>
        <v>1</v>
      </c>
      <c r="F13" s="86">
        <v>1</v>
      </c>
      <c r="G13" s="86">
        <v>0</v>
      </c>
      <c r="H13" s="86">
        <f t="shared" si="1"/>
        <v>1</v>
      </c>
      <c r="I13" s="86">
        <v>51</v>
      </c>
      <c r="J13" s="86">
        <v>1</v>
      </c>
      <c r="K13" s="86">
        <f t="shared" si="2"/>
        <v>52</v>
      </c>
      <c r="L13" s="86">
        <v>54</v>
      </c>
      <c r="M13" s="86">
        <v>2</v>
      </c>
      <c r="N13" s="86">
        <f t="shared" si="3"/>
        <v>56</v>
      </c>
      <c r="O13" s="86">
        <f t="shared" si="4"/>
        <v>51</v>
      </c>
      <c r="P13" s="86">
        <f t="shared" si="5"/>
        <v>2</v>
      </c>
      <c r="Q13" s="86">
        <f t="shared" si="9"/>
        <v>53</v>
      </c>
      <c r="R13" s="86">
        <f t="shared" si="6"/>
        <v>55</v>
      </c>
      <c r="S13" s="86">
        <f t="shared" si="7"/>
        <v>2</v>
      </c>
      <c r="T13" s="86">
        <f t="shared" si="8"/>
        <v>57</v>
      </c>
    </row>
    <row r="14" spans="2:20" x14ac:dyDescent="0.2">
      <c r="B14" s="87" t="s">
        <v>127</v>
      </c>
      <c r="C14" s="82">
        <v>0</v>
      </c>
      <c r="D14" s="86">
        <v>0</v>
      </c>
      <c r="E14" s="86">
        <f t="shared" si="0"/>
        <v>0</v>
      </c>
      <c r="F14" s="86">
        <v>0</v>
      </c>
      <c r="G14" s="86">
        <v>0</v>
      </c>
      <c r="H14" s="86">
        <f t="shared" si="1"/>
        <v>0</v>
      </c>
      <c r="I14" s="86">
        <v>42</v>
      </c>
      <c r="J14" s="86">
        <v>0</v>
      </c>
      <c r="K14" s="86">
        <f t="shared" si="2"/>
        <v>42</v>
      </c>
      <c r="L14" s="86">
        <v>48</v>
      </c>
      <c r="M14" s="86">
        <v>0</v>
      </c>
      <c r="N14" s="86">
        <f t="shared" si="3"/>
        <v>48</v>
      </c>
      <c r="O14" s="86">
        <f t="shared" si="4"/>
        <v>42</v>
      </c>
      <c r="P14" s="86">
        <f t="shared" si="5"/>
        <v>0</v>
      </c>
      <c r="Q14" s="86">
        <f t="shared" si="9"/>
        <v>42</v>
      </c>
      <c r="R14" s="86">
        <f t="shared" si="6"/>
        <v>48</v>
      </c>
      <c r="S14" s="86">
        <f t="shared" si="7"/>
        <v>0</v>
      </c>
      <c r="T14" s="86">
        <f t="shared" si="8"/>
        <v>48</v>
      </c>
    </row>
    <row r="15" spans="2:20" x14ac:dyDescent="0.2">
      <c r="B15" s="87" t="s">
        <v>126</v>
      </c>
      <c r="C15" s="82">
        <v>0</v>
      </c>
      <c r="D15" s="86">
        <v>1</v>
      </c>
      <c r="E15" s="86">
        <f t="shared" si="0"/>
        <v>1</v>
      </c>
      <c r="F15" s="86">
        <v>1</v>
      </c>
      <c r="G15" s="86">
        <v>0</v>
      </c>
      <c r="H15" s="86">
        <f t="shared" si="1"/>
        <v>1</v>
      </c>
      <c r="I15" s="86">
        <v>35</v>
      </c>
      <c r="J15" s="86">
        <v>0</v>
      </c>
      <c r="K15" s="86">
        <f t="shared" si="2"/>
        <v>35</v>
      </c>
      <c r="L15" s="86">
        <v>37</v>
      </c>
      <c r="M15" s="86">
        <v>0</v>
      </c>
      <c r="N15" s="86">
        <f t="shared" si="3"/>
        <v>37</v>
      </c>
      <c r="O15" s="86">
        <f t="shared" si="4"/>
        <v>35</v>
      </c>
      <c r="P15" s="86">
        <f t="shared" si="5"/>
        <v>1</v>
      </c>
      <c r="Q15" s="86">
        <f t="shared" si="9"/>
        <v>36</v>
      </c>
      <c r="R15" s="86">
        <f t="shared" si="6"/>
        <v>38</v>
      </c>
      <c r="S15" s="86">
        <f t="shared" si="7"/>
        <v>0</v>
      </c>
      <c r="T15" s="86">
        <f t="shared" si="8"/>
        <v>38</v>
      </c>
    </row>
    <row r="16" spans="2:20" x14ac:dyDescent="0.2">
      <c r="B16" s="87" t="s">
        <v>125</v>
      </c>
      <c r="C16" s="86">
        <v>2</v>
      </c>
      <c r="D16" s="86">
        <v>6</v>
      </c>
      <c r="E16" s="86">
        <f t="shared" si="0"/>
        <v>8</v>
      </c>
      <c r="F16" s="86">
        <v>19</v>
      </c>
      <c r="G16" s="86">
        <v>0</v>
      </c>
      <c r="H16" s="86">
        <f t="shared" si="1"/>
        <v>19</v>
      </c>
      <c r="I16" s="86">
        <v>126</v>
      </c>
      <c r="J16" s="86">
        <v>1</v>
      </c>
      <c r="K16" s="86">
        <f t="shared" si="2"/>
        <v>127</v>
      </c>
      <c r="L16" s="86">
        <v>136</v>
      </c>
      <c r="M16" s="86">
        <v>0</v>
      </c>
      <c r="N16" s="86">
        <f t="shared" si="3"/>
        <v>136</v>
      </c>
      <c r="O16" s="86">
        <f t="shared" si="4"/>
        <v>128</v>
      </c>
      <c r="P16" s="86">
        <f t="shared" si="5"/>
        <v>7</v>
      </c>
      <c r="Q16" s="86">
        <f t="shared" si="9"/>
        <v>135</v>
      </c>
      <c r="R16" s="86">
        <f t="shared" si="6"/>
        <v>155</v>
      </c>
      <c r="S16" s="86">
        <f t="shared" si="7"/>
        <v>0</v>
      </c>
      <c r="T16" s="86">
        <f t="shared" si="8"/>
        <v>155</v>
      </c>
    </row>
    <row r="17" spans="2:20" x14ac:dyDescent="0.2">
      <c r="B17" s="87" t="s">
        <v>124</v>
      </c>
      <c r="C17" s="86">
        <v>0</v>
      </c>
      <c r="D17" s="86">
        <v>3</v>
      </c>
      <c r="E17" s="86">
        <f t="shared" si="0"/>
        <v>3</v>
      </c>
      <c r="F17" s="86">
        <v>13</v>
      </c>
      <c r="G17" s="86">
        <v>0</v>
      </c>
      <c r="H17" s="86">
        <f t="shared" si="1"/>
        <v>13</v>
      </c>
      <c r="I17" s="86">
        <v>133</v>
      </c>
      <c r="J17" s="86">
        <v>2</v>
      </c>
      <c r="K17" s="86">
        <f t="shared" si="2"/>
        <v>135</v>
      </c>
      <c r="L17" s="86">
        <v>136</v>
      </c>
      <c r="M17" s="86">
        <v>0</v>
      </c>
      <c r="N17" s="86">
        <f t="shared" si="3"/>
        <v>136</v>
      </c>
      <c r="O17" s="86">
        <f t="shared" si="4"/>
        <v>133</v>
      </c>
      <c r="P17" s="86">
        <f t="shared" si="5"/>
        <v>5</v>
      </c>
      <c r="Q17" s="86">
        <f t="shared" si="9"/>
        <v>138</v>
      </c>
      <c r="R17" s="86">
        <f t="shared" si="6"/>
        <v>149</v>
      </c>
      <c r="S17" s="86">
        <f t="shared" si="7"/>
        <v>0</v>
      </c>
      <c r="T17" s="86">
        <f t="shared" si="8"/>
        <v>149</v>
      </c>
    </row>
    <row r="18" spans="2:20" x14ac:dyDescent="0.2">
      <c r="B18" s="87" t="s">
        <v>123</v>
      </c>
      <c r="C18" s="86">
        <v>39</v>
      </c>
      <c r="D18" s="86">
        <v>15</v>
      </c>
      <c r="E18" s="86">
        <f t="shared" si="0"/>
        <v>54</v>
      </c>
      <c r="F18" s="86">
        <v>624</v>
      </c>
      <c r="G18" s="86">
        <v>3</v>
      </c>
      <c r="H18" s="86">
        <f t="shared" si="1"/>
        <v>627</v>
      </c>
      <c r="I18" s="86">
        <v>690</v>
      </c>
      <c r="J18" s="86">
        <v>3</v>
      </c>
      <c r="K18" s="86">
        <f t="shared" si="2"/>
        <v>693</v>
      </c>
      <c r="L18" s="86">
        <v>877</v>
      </c>
      <c r="M18" s="86">
        <v>6</v>
      </c>
      <c r="N18" s="86">
        <f t="shared" si="3"/>
        <v>883</v>
      </c>
      <c r="O18" s="86">
        <f t="shared" si="4"/>
        <v>729</v>
      </c>
      <c r="P18" s="86">
        <f t="shared" si="5"/>
        <v>18</v>
      </c>
      <c r="Q18" s="86">
        <f t="shared" si="9"/>
        <v>747</v>
      </c>
      <c r="R18" s="86">
        <f t="shared" si="6"/>
        <v>1501</v>
      </c>
      <c r="S18" s="86">
        <f t="shared" si="7"/>
        <v>9</v>
      </c>
      <c r="T18" s="86">
        <f t="shared" si="8"/>
        <v>1510</v>
      </c>
    </row>
    <row r="19" spans="2:20" x14ac:dyDescent="0.2">
      <c r="B19" s="87" t="s">
        <v>122</v>
      </c>
      <c r="C19" s="86">
        <v>1</v>
      </c>
      <c r="D19" s="86">
        <v>9</v>
      </c>
      <c r="E19" s="86">
        <f t="shared" si="0"/>
        <v>10</v>
      </c>
      <c r="F19" s="86">
        <v>28</v>
      </c>
      <c r="G19" s="86">
        <v>0</v>
      </c>
      <c r="H19" s="86">
        <f t="shared" si="1"/>
        <v>28</v>
      </c>
      <c r="I19" s="86">
        <v>191</v>
      </c>
      <c r="J19" s="86">
        <v>0</v>
      </c>
      <c r="K19" s="86">
        <f t="shared" si="2"/>
        <v>191</v>
      </c>
      <c r="L19" s="86">
        <v>199</v>
      </c>
      <c r="M19" s="86">
        <v>0</v>
      </c>
      <c r="N19" s="86">
        <f t="shared" si="3"/>
        <v>199</v>
      </c>
      <c r="O19" s="86">
        <f t="shared" si="4"/>
        <v>192</v>
      </c>
      <c r="P19" s="86">
        <f t="shared" si="5"/>
        <v>9</v>
      </c>
      <c r="Q19" s="86">
        <f t="shared" si="9"/>
        <v>201</v>
      </c>
      <c r="R19" s="86">
        <f t="shared" si="6"/>
        <v>227</v>
      </c>
      <c r="S19" s="86">
        <f t="shared" si="7"/>
        <v>0</v>
      </c>
      <c r="T19" s="86">
        <f t="shared" si="8"/>
        <v>227</v>
      </c>
    </row>
    <row r="20" spans="2:20" x14ac:dyDescent="0.2">
      <c r="B20" s="87" t="s">
        <v>121</v>
      </c>
      <c r="C20" s="86">
        <v>1</v>
      </c>
      <c r="D20" s="86">
        <v>1</v>
      </c>
      <c r="E20" s="86">
        <f t="shared" si="0"/>
        <v>2</v>
      </c>
      <c r="F20" s="86">
        <v>3</v>
      </c>
      <c r="G20" s="86">
        <v>0</v>
      </c>
      <c r="H20" s="86">
        <f t="shared" si="1"/>
        <v>3</v>
      </c>
      <c r="I20" s="86">
        <v>38</v>
      </c>
      <c r="J20" s="86">
        <v>0</v>
      </c>
      <c r="K20" s="86">
        <f t="shared" si="2"/>
        <v>38</v>
      </c>
      <c r="L20" s="86">
        <v>40</v>
      </c>
      <c r="M20" s="86">
        <v>1</v>
      </c>
      <c r="N20" s="86">
        <f t="shared" si="3"/>
        <v>41</v>
      </c>
      <c r="O20" s="86">
        <f t="shared" si="4"/>
        <v>39</v>
      </c>
      <c r="P20" s="86">
        <f t="shared" si="5"/>
        <v>1</v>
      </c>
      <c r="Q20" s="86">
        <f t="shared" si="9"/>
        <v>40</v>
      </c>
      <c r="R20" s="86">
        <f t="shared" si="6"/>
        <v>43</v>
      </c>
      <c r="S20" s="86">
        <f t="shared" si="7"/>
        <v>1</v>
      </c>
      <c r="T20" s="86">
        <f t="shared" si="8"/>
        <v>44</v>
      </c>
    </row>
    <row r="21" spans="2:20" x14ac:dyDescent="0.2">
      <c r="B21" s="87" t="s">
        <v>120</v>
      </c>
      <c r="C21" s="86">
        <v>0</v>
      </c>
      <c r="D21" s="86">
        <v>0</v>
      </c>
      <c r="E21" s="86">
        <f t="shared" si="0"/>
        <v>0</v>
      </c>
      <c r="F21" s="86">
        <v>0</v>
      </c>
      <c r="G21" s="86">
        <v>0</v>
      </c>
      <c r="H21" s="86">
        <f t="shared" si="1"/>
        <v>0</v>
      </c>
      <c r="I21" s="86">
        <v>17</v>
      </c>
      <c r="J21" s="86">
        <v>0</v>
      </c>
      <c r="K21" s="86">
        <f t="shared" si="2"/>
        <v>17</v>
      </c>
      <c r="L21" s="86">
        <v>23</v>
      </c>
      <c r="M21" s="86">
        <v>0</v>
      </c>
      <c r="N21" s="86">
        <f t="shared" si="3"/>
        <v>23</v>
      </c>
      <c r="O21" s="86">
        <f t="shared" si="4"/>
        <v>17</v>
      </c>
      <c r="P21" s="86">
        <f t="shared" si="5"/>
        <v>0</v>
      </c>
      <c r="Q21" s="86">
        <f t="shared" si="9"/>
        <v>17</v>
      </c>
      <c r="R21" s="86">
        <f t="shared" si="6"/>
        <v>23</v>
      </c>
      <c r="S21" s="86">
        <f t="shared" si="7"/>
        <v>0</v>
      </c>
      <c r="T21" s="86">
        <f t="shared" si="8"/>
        <v>23</v>
      </c>
    </row>
    <row r="22" spans="2:20" x14ac:dyDescent="0.2">
      <c r="B22" s="87" t="s">
        <v>119</v>
      </c>
      <c r="C22" s="86">
        <v>0</v>
      </c>
      <c r="D22" s="86">
        <v>1</v>
      </c>
      <c r="E22" s="86">
        <f t="shared" si="0"/>
        <v>1</v>
      </c>
      <c r="F22" s="86">
        <v>1</v>
      </c>
      <c r="G22" s="86">
        <v>0</v>
      </c>
      <c r="H22" s="86">
        <f t="shared" si="1"/>
        <v>1</v>
      </c>
      <c r="I22" s="86">
        <v>27</v>
      </c>
      <c r="J22" s="86">
        <v>0</v>
      </c>
      <c r="K22" s="86">
        <f t="shared" si="2"/>
        <v>27</v>
      </c>
      <c r="L22" s="86">
        <v>27</v>
      </c>
      <c r="M22" s="86">
        <v>0</v>
      </c>
      <c r="N22" s="86">
        <f t="shared" si="3"/>
        <v>27</v>
      </c>
      <c r="O22" s="86">
        <f t="shared" si="4"/>
        <v>27</v>
      </c>
      <c r="P22" s="86">
        <f t="shared" si="5"/>
        <v>1</v>
      </c>
      <c r="Q22" s="86">
        <f t="shared" si="9"/>
        <v>28</v>
      </c>
      <c r="R22" s="86">
        <f t="shared" si="6"/>
        <v>28</v>
      </c>
      <c r="S22" s="86">
        <f t="shared" si="7"/>
        <v>0</v>
      </c>
      <c r="T22" s="86">
        <f t="shared" si="8"/>
        <v>28</v>
      </c>
    </row>
    <row r="23" spans="2:20" x14ac:dyDescent="0.2">
      <c r="B23" s="87" t="s">
        <v>118</v>
      </c>
      <c r="C23" s="86">
        <v>0</v>
      </c>
      <c r="D23" s="86">
        <v>0</v>
      </c>
      <c r="E23" s="86">
        <f t="shared" si="0"/>
        <v>0</v>
      </c>
      <c r="F23" s="86">
        <v>0</v>
      </c>
      <c r="G23" s="86">
        <v>0</v>
      </c>
      <c r="H23" s="86">
        <f t="shared" si="1"/>
        <v>0</v>
      </c>
      <c r="I23" s="86">
        <v>14</v>
      </c>
      <c r="J23" s="86">
        <v>0</v>
      </c>
      <c r="K23" s="86">
        <f t="shared" si="2"/>
        <v>14</v>
      </c>
      <c r="L23" s="86">
        <v>17</v>
      </c>
      <c r="M23" s="86">
        <v>0</v>
      </c>
      <c r="N23" s="86">
        <f t="shared" si="3"/>
        <v>17</v>
      </c>
      <c r="O23" s="86">
        <f t="shared" si="4"/>
        <v>14</v>
      </c>
      <c r="P23" s="86">
        <f t="shared" si="5"/>
        <v>0</v>
      </c>
      <c r="Q23" s="86">
        <f t="shared" si="9"/>
        <v>14</v>
      </c>
      <c r="R23" s="86">
        <f t="shared" si="6"/>
        <v>17</v>
      </c>
      <c r="S23" s="86">
        <f t="shared" si="7"/>
        <v>0</v>
      </c>
      <c r="T23" s="86">
        <f t="shared" si="8"/>
        <v>17</v>
      </c>
    </row>
    <row r="24" spans="2:20" x14ac:dyDescent="0.2">
      <c r="B24" s="87" t="s">
        <v>117</v>
      </c>
      <c r="C24" s="86">
        <v>0</v>
      </c>
      <c r="D24" s="86">
        <v>1</v>
      </c>
      <c r="E24" s="86">
        <f t="shared" si="0"/>
        <v>1</v>
      </c>
      <c r="F24" s="86">
        <v>2</v>
      </c>
      <c r="G24" s="86">
        <v>0</v>
      </c>
      <c r="H24" s="86">
        <f t="shared" si="1"/>
        <v>2</v>
      </c>
      <c r="I24" s="86">
        <v>16</v>
      </c>
      <c r="J24" s="86">
        <v>0</v>
      </c>
      <c r="K24" s="86">
        <f t="shared" si="2"/>
        <v>16</v>
      </c>
      <c r="L24" s="86">
        <v>18</v>
      </c>
      <c r="M24" s="86">
        <v>0</v>
      </c>
      <c r="N24" s="86">
        <f t="shared" si="3"/>
        <v>18</v>
      </c>
      <c r="O24" s="86">
        <f t="shared" si="4"/>
        <v>16</v>
      </c>
      <c r="P24" s="86">
        <f t="shared" si="5"/>
        <v>1</v>
      </c>
      <c r="Q24" s="86">
        <f t="shared" si="9"/>
        <v>17</v>
      </c>
      <c r="R24" s="86">
        <f t="shared" si="6"/>
        <v>20</v>
      </c>
      <c r="S24" s="86">
        <f t="shared" si="7"/>
        <v>0</v>
      </c>
      <c r="T24" s="86">
        <f t="shared" si="8"/>
        <v>20</v>
      </c>
    </row>
    <row r="25" spans="2:20" x14ac:dyDescent="0.2">
      <c r="B25" s="87" t="s">
        <v>116</v>
      </c>
      <c r="C25" s="86">
        <v>0</v>
      </c>
      <c r="D25" s="86">
        <v>2</v>
      </c>
      <c r="E25" s="86">
        <f t="shared" si="0"/>
        <v>2</v>
      </c>
      <c r="F25" s="86">
        <v>3</v>
      </c>
      <c r="G25" s="86">
        <v>0</v>
      </c>
      <c r="H25" s="86">
        <f t="shared" si="1"/>
        <v>3</v>
      </c>
      <c r="I25" s="86">
        <v>39</v>
      </c>
      <c r="J25" s="86">
        <v>0</v>
      </c>
      <c r="K25" s="86">
        <f t="shared" si="2"/>
        <v>39</v>
      </c>
      <c r="L25" s="86">
        <v>43</v>
      </c>
      <c r="M25" s="86">
        <v>0</v>
      </c>
      <c r="N25" s="86">
        <f t="shared" si="3"/>
        <v>43</v>
      </c>
      <c r="O25" s="86">
        <f t="shared" si="4"/>
        <v>39</v>
      </c>
      <c r="P25" s="86">
        <f t="shared" si="5"/>
        <v>2</v>
      </c>
      <c r="Q25" s="86">
        <f t="shared" si="9"/>
        <v>41</v>
      </c>
      <c r="R25" s="86">
        <f t="shared" si="6"/>
        <v>46</v>
      </c>
      <c r="S25" s="86">
        <f t="shared" si="7"/>
        <v>0</v>
      </c>
      <c r="T25" s="86">
        <f t="shared" si="8"/>
        <v>46</v>
      </c>
    </row>
    <row r="26" spans="2:20" x14ac:dyDescent="0.2">
      <c r="B26" s="87" t="s">
        <v>115</v>
      </c>
      <c r="C26" s="86">
        <v>0</v>
      </c>
      <c r="D26" s="86">
        <v>2</v>
      </c>
      <c r="E26" s="86">
        <f t="shared" si="0"/>
        <v>2</v>
      </c>
      <c r="F26" s="86">
        <v>2</v>
      </c>
      <c r="G26" s="86">
        <v>0</v>
      </c>
      <c r="H26" s="86">
        <f t="shared" si="1"/>
        <v>2</v>
      </c>
      <c r="I26" s="86">
        <v>34</v>
      </c>
      <c r="J26" s="86">
        <v>0</v>
      </c>
      <c r="K26" s="86">
        <f t="shared" si="2"/>
        <v>34</v>
      </c>
      <c r="L26" s="86">
        <v>43</v>
      </c>
      <c r="M26" s="86">
        <v>0</v>
      </c>
      <c r="N26" s="86">
        <f t="shared" si="3"/>
        <v>43</v>
      </c>
      <c r="O26" s="86">
        <f t="shared" si="4"/>
        <v>34</v>
      </c>
      <c r="P26" s="86">
        <f t="shared" si="5"/>
        <v>2</v>
      </c>
      <c r="Q26" s="86">
        <f t="shared" si="9"/>
        <v>36</v>
      </c>
      <c r="R26" s="86">
        <f t="shared" si="6"/>
        <v>45</v>
      </c>
      <c r="S26" s="86">
        <f t="shared" si="7"/>
        <v>0</v>
      </c>
      <c r="T26" s="86">
        <f t="shared" si="8"/>
        <v>45</v>
      </c>
    </row>
    <row r="27" spans="2:20" x14ac:dyDescent="0.2">
      <c r="B27" s="87" t="s">
        <v>114</v>
      </c>
      <c r="C27" s="86">
        <v>0</v>
      </c>
      <c r="D27" s="86">
        <v>5</v>
      </c>
      <c r="E27" s="86">
        <f t="shared" si="0"/>
        <v>5</v>
      </c>
      <c r="F27" s="86">
        <v>5</v>
      </c>
      <c r="G27" s="86">
        <v>0</v>
      </c>
      <c r="H27" s="86">
        <f t="shared" si="1"/>
        <v>5</v>
      </c>
      <c r="I27" s="86">
        <v>69</v>
      </c>
      <c r="J27" s="86">
        <v>0</v>
      </c>
      <c r="K27" s="86">
        <f t="shared" si="2"/>
        <v>69</v>
      </c>
      <c r="L27" s="86">
        <v>78</v>
      </c>
      <c r="M27" s="86">
        <v>0</v>
      </c>
      <c r="N27" s="86">
        <f t="shared" si="3"/>
        <v>78</v>
      </c>
      <c r="O27" s="86">
        <f t="shared" si="4"/>
        <v>69</v>
      </c>
      <c r="P27" s="86">
        <f t="shared" si="5"/>
        <v>5</v>
      </c>
      <c r="Q27" s="86">
        <f t="shared" si="9"/>
        <v>74</v>
      </c>
      <c r="R27" s="86">
        <f t="shared" si="6"/>
        <v>83</v>
      </c>
      <c r="S27" s="86">
        <f t="shared" si="7"/>
        <v>0</v>
      </c>
      <c r="T27" s="86">
        <f t="shared" si="8"/>
        <v>83</v>
      </c>
    </row>
    <row r="28" spans="2:20" x14ac:dyDescent="0.2">
      <c r="B28" s="87" t="s">
        <v>113</v>
      </c>
      <c r="C28" s="86">
        <v>6</v>
      </c>
      <c r="D28" s="86">
        <v>16</v>
      </c>
      <c r="E28" s="86">
        <f t="shared" si="0"/>
        <v>22</v>
      </c>
      <c r="F28" s="86">
        <v>66</v>
      </c>
      <c r="G28" s="86">
        <v>0</v>
      </c>
      <c r="H28" s="86">
        <f t="shared" si="1"/>
        <v>66</v>
      </c>
      <c r="I28" s="86">
        <v>139</v>
      </c>
      <c r="J28" s="86">
        <v>2</v>
      </c>
      <c r="K28" s="86">
        <f t="shared" si="2"/>
        <v>141</v>
      </c>
      <c r="L28" s="86">
        <v>167</v>
      </c>
      <c r="M28" s="86">
        <v>1</v>
      </c>
      <c r="N28" s="86">
        <f t="shared" si="3"/>
        <v>168</v>
      </c>
      <c r="O28" s="86">
        <f t="shared" si="4"/>
        <v>145</v>
      </c>
      <c r="P28" s="86">
        <f t="shared" si="5"/>
        <v>18</v>
      </c>
      <c r="Q28" s="86">
        <f t="shared" si="9"/>
        <v>163</v>
      </c>
      <c r="R28" s="86">
        <f t="shared" si="6"/>
        <v>233</v>
      </c>
      <c r="S28" s="86">
        <f t="shared" si="7"/>
        <v>1</v>
      </c>
      <c r="T28" s="86">
        <f t="shared" si="8"/>
        <v>234</v>
      </c>
    </row>
    <row r="29" spans="2:20" x14ac:dyDescent="0.2">
      <c r="B29" s="87" t="s">
        <v>112</v>
      </c>
      <c r="C29" s="86">
        <v>0</v>
      </c>
      <c r="D29" s="86">
        <v>1</v>
      </c>
      <c r="E29" s="86">
        <f t="shared" si="0"/>
        <v>1</v>
      </c>
      <c r="F29" s="86">
        <v>1</v>
      </c>
      <c r="G29" s="86">
        <v>0</v>
      </c>
      <c r="H29" s="86">
        <f t="shared" si="1"/>
        <v>1</v>
      </c>
      <c r="I29" s="86">
        <v>33</v>
      </c>
      <c r="J29" s="86">
        <v>0</v>
      </c>
      <c r="K29" s="86">
        <f t="shared" si="2"/>
        <v>33</v>
      </c>
      <c r="L29" s="86">
        <v>40</v>
      </c>
      <c r="M29" s="86">
        <v>0</v>
      </c>
      <c r="N29" s="86">
        <f t="shared" si="3"/>
        <v>40</v>
      </c>
      <c r="O29" s="86">
        <f t="shared" si="4"/>
        <v>33</v>
      </c>
      <c r="P29" s="86">
        <f t="shared" si="5"/>
        <v>1</v>
      </c>
      <c r="Q29" s="86">
        <f t="shared" si="9"/>
        <v>34</v>
      </c>
      <c r="R29" s="86">
        <f t="shared" si="6"/>
        <v>41</v>
      </c>
      <c r="S29" s="86">
        <f t="shared" si="7"/>
        <v>0</v>
      </c>
      <c r="T29" s="86">
        <f t="shared" si="8"/>
        <v>41</v>
      </c>
    </row>
    <row r="30" spans="2:20" x14ac:dyDescent="0.2">
      <c r="B30" s="87" t="s">
        <v>111</v>
      </c>
      <c r="C30" s="86">
        <v>0</v>
      </c>
      <c r="D30" s="86">
        <v>1</v>
      </c>
      <c r="E30" s="86">
        <f t="shared" si="0"/>
        <v>1</v>
      </c>
      <c r="F30" s="86">
        <v>2</v>
      </c>
      <c r="G30" s="86">
        <v>0</v>
      </c>
      <c r="H30" s="86">
        <f t="shared" si="1"/>
        <v>2</v>
      </c>
      <c r="I30" s="86">
        <v>34</v>
      </c>
      <c r="J30" s="86">
        <v>0</v>
      </c>
      <c r="K30" s="86">
        <f t="shared" si="2"/>
        <v>34</v>
      </c>
      <c r="L30" s="86">
        <v>36</v>
      </c>
      <c r="M30" s="86">
        <v>0</v>
      </c>
      <c r="N30" s="86">
        <f t="shared" si="3"/>
        <v>36</v>
      </c>
      <c r="O30" s="86">
        <f t="shared" si="4"/>
        <v>34</v>
      </c>
      <c r="P30" s="86">
        <f t="shared" si="5"/>
        <v>1</v>
      </c>
      <c r="Q30" s="86">
        <f t="shared" si="9"/>
        <v>35</v>
      </c>
      <c r="R30" s="86">
        <f t="shared" si="6"/>
        <v>38</v>
      </c>
      <c r="S30" s="86">
        <f t="shared" si="7"/>
        <v>0</v>
      </c>
      <c r="T30" s="86">
        <f t="shared" si="8"/>
        <v>38</v>
      </c>
    </row>
    <row r="31" spans="2:20" x14ac:dyDescent="0.2">
      <c r="B31" s="87" t="s">
        <v>110</v>
      </c>
      <c r="C31" s="86">
        <v>1</v>
      </c>
      <c r="D31" s="86">
        <v>4</v>
      </c>
      <c r="E31" s="86">
        <f t="shared" si="0"/>
        <v>5</v>
      </c>
      <c r="F31" s="86">
        <v>17</v>
      </c>
      <c r="G31" s="86">
        <v>0</v>
      </c>
      <c r="H31" s="86">
        <f t="shared" si="1"/>
        <v>17</v>
      </c>
      <c r="I31" s="86">
        <v>62</v>
      </c>
      <c r="J31" s="86">
        <v>0</v>
      </c>
      <c r="K31" s="86">
        <f t="shared" si="2"/>
        <v>62</v>
      </c>
      <c r="L31" s="86">
        <v>72</v>
      </c>
      <c r="M31" s="86">
        <v>0</v>
      </c>
      <c r="N31" s="86">
        <f t="shared" si="3"/>
        <v>72</v>
      </c>
      <c r="O31" s="86">
        <f t="shared" si="4"/>
        <v>63</v>
      </c>
      <c r="P31" s="86">
        <f t="shared" si="5"/>
        <v>4</v>
      </c>
      <c r="Q31" s="86">
        <f t="shared" si="9"/>
        <v>67</v>
      </c>
      <c r="R31" s="86">
        <f t="shared" si="6"/>
        <v>89</v>
      </c>
      <c r="S31" s="86">
        <f t="shared" si="7"/>
        <v>0</v>
      </c>
      <c r="T31" s="86">
        <f t="shared" si="8"/>
        <v>89</v>
      </c>
    </row>
    <row r="32" spans="2:20" x14ac:dyDescent="0.2">
      <c r="B32" s="87" t="s">
        <v>109</v>
      </c>
      <c r="C32" s="86">
        <v>11</v>
      </c>
      <c r="D32" s="86">
        <v>25</v>
      </c>
      <c r="E32" s="86">
        <f t="shared" si="0"/>
        <v>36</v>
      </c>
      <c r="F32" s="86">
        <v>135</v>
      </c>
      <c r="G32" s="86">
        <v>0</v>
      </c>
      <c r="H32" s="86">
        <f t="shared" si="1"/>
        <v>135</v>
      </c>
      <c r="I32" s="86">
        <v>248</v>
      </c>
      <c r="J32" s="86">
        <v>1</v>
      </c>
      <c r="K32" s="86">
        <f t="shared" si="2"/>
        <v>249</v>
      </c>
      <c r="L32" s="86">
        <v>273</v>
      </c>
      <c r="M32" s="86">
        <v>1</v>
      </c>
      <c r="N32" s="86">
        <f t="shared" si="3"/>
        <v>274</v>
      </c>
      <c r="O32" s="86">
        <f t="shared" si="4"/>
        <v>259</v>
      </c>
      <c r="P32" s="86">
        <f t="shared" si="5"/>
        <v>26</v>
      </c>
      <c r="Q32" s="86">
        <f t="shared" si="9"/>
        <v>285</v>
      </c>
      <c r="R32" s="86">
        <f t="shared" si="6"/>
        <v>408</v>
      </c>
      <c r="S32" s="86">
        <f t="shared" si="7"/>
        <v>1</v>
      </c>
      <c r="T32" s="86">
        <f t="shared" si="8"/>
        <v>409</v>
      </c>
    </row>
    <row r="33" spans="2:20" x14ac:dyDescent="0.2">
      <c r="B33" s="87" t="s">
        <v>108</v>
      </c>
      <c r="C33" s="86">
        <v>0</v>
      </c>
      <c r="D33" s="86">
        <v>6</v>
      </c>
      <c r="E33" s="86">
        <f t="shared" si="0"/>
        <v>6</v>
      </c>
      <c r="F33" s="86">
        <v>13</v>
      </c>
      <c r="G33" s="86">
        <v>0</v>
      </c>
      <c r="H33" s="86">
        <f t="shared" si="1"/>
        <v>13</v>
      </c>
      <c r="I33" s="86">
        <v>115</v>
      </c>
      <c r="J33" s="86">
        <v>1</v>
      </c>
      <c r="K33" s="86">
        <f t="shared" si="2"/>
        <v>116</v>
      </c>
      <c r="L33" s="86">
        <v>130</v>
      </c>
      <c r="M33" s="86">
        <v>1</v>
      </c>
      <c r="N33" s="86">
        <f t="shared" si="3"/>
        <v>131</v>
      </c>
      <c r="O33" s="86">
        <f t="shared" si="4"/>
        <v>115</v>
      </c>
      <c r="P33" s="86">
        <f t="shared" si="5"/>
        <v>7</v>
      </c>
      <c r="Q33" s="86">
        <f t="shared" si="9"/>
        <v>122</v>
      </c>
      <c r="R33" s="86">
        <f t="shared" si="6"/>
        <v>143</v>
      </c>
      <c r="S33" s="86">
        <f t="shared" si="7"/>
        <v>1</v>
      </c>
      <c r="T33" s="86">
        <f t="shared" si="8"/>
        <v>144</v>
      </c>
    </row>
    <row r="34" spans="2:20" x14ac:dyDescent="0.2">
      <c r="B34" s="87" t="s">
        <v>107</v>
      </c>
      <c r="C34" s="86">
        <v>1</v>
      </c>
      <c r="D34" s="86">
        <v>4</v>
      </c>
      <c r="E34" s="86">
        <f t="shared" si="0"/>
        <v>5</v>
      </c>
      <c r="F34" s="86">
        <v>8</v>
      </c>
      <c r="G34" s="86">
        <v>0</v>
      </c>
      <c r="H34" s="86">
        <f t="shared" si="1"/>
        <v>8</v>
      </c>
      <c r="I34" s="86">
        <v>28</v>
      </c>
      <c r="J34" s="86">
        <v>0</v>
      </c>
      <c r="K34" s="86">
        <f t="shared" si="2"/>
        <v>28</v>
      </c>
      <c r="L34" s="86">
        <v>33</v>
      </c>
      <c r="M34" s="86">
        <v>0</v>
      </c>
      <c r="N34" s="86">
        <f t="shared" si="3"/>
        <v>33</v>
      </c>
      <c r="O34" s="86">
        <f t="shared" si="4"/>
        <v>29</v>
      </c>
      <c r="P34" s="86">
        <f t="shared" si="5"/>
        <v>4</v>
      </c>
      <c r="Q34" s="86">
        <f t="shared" si="9"/>
        <v>33</v>
      </c>
      <c r="R34" s="86">
        <f t="shared" si="6"/>
        <v>41</v>
      </c>
      <c r="S34" s="86">
        <f t="shared" si="7"/>
        <v>0</v>
      </c>
      <c r="T34" s="86">
        <f t="shared" si="8"/>
        <v>41</v>
      </c>
    </row>
    <row r="35" spans="2:20" x14ac:dyDescent="0.2">
      <c r="B35" s="87" t="s">
        <v>106</v>
      </c>
      <c r="C35" s="86">
        <v>0</v>
      </c>
      <c r="D35" s="86">
        <v>0</v>
      </c>
      <c r="E35" s="86">
        <f t="shared" si="0"/>
        <v>0</v>
      </c>
      <c r="F35" s="86">
        <v>0</v>
      </c>
      <c r="G35" s="86">
        <v>0</v>
      </c>
      <c r="H35" s="86">
        <f t="shared" si="1"/>
        <v>0</v>
      </c>
      <c r="I35" s="86">
        <v>26</v>
      </c>
      <c r="J35" s="86">
        <v>0</v>
      </c>
      <c r="K35" s="86">
        <f t="shared" si="2"/>
        <v>26</v>
      </c>
      <c r="L35" s="86">
        <v>26</v>
      </c>
      <c r="M35" s="86">
        <v>1</v>
      </c>
      <c r="N35" s="86">
        <f t="shared" si="3"/>
        <v>27</v>
      </c>
      <c r="O35" s="86">
        <f t="shared" si="4"/>
        <v>26</v>
      </c>
      <c r="P35" s="86">
        <f t="shared" si="5"/>
        <v>0</v>
      </c>
      <c r="Q35" s="86">
        <f t="shared" si="9"/>
        <v>26</v>
      </c>
      <c r="R35" s="86">
        <f t="shared" si="6"/>
        <v>26</v>
      </c>
      <c r="S35" s="86">
        <f t="shared" si="7"/>
        <v>1</v>
      </c>
      <c r="T35" s="86">
        <f t="shared" si="8"/>
        <v>27</v>
      </c>
    </row>
    <row r="36" spans="2:20" x14ac:dyDescent="0.2">
      <c r="B36" s="87" t="s">
        <v>105</v>
      </c>
      <c r="C36" s="86">
        <v>0</v>
      </c>
      <c r="D36" s="86">
        <v>1</v>
      </c>
      <c r="E36" s="86">
        <f t="shared" si="0"/>
        <v>1</v>
      </c>
      <c r="F36" s="86">
        <v>1</v>
      </c>
      <c r="G36" s="86">
        <v>0</v>
      </c>
      <c r="H36" s="86">
        <f t="shared" si="1"/>
        <v>1</v>
      </c>
      <c r="I36" s="86">
        <v>14</v>
      </c>
      <c r="J36" s="86">
        <v>0</v>
      </c>
      <c r="K36" s="86">
        <f t="shared" si="2"/>
        <v>14</v>
      </c>
      <c r="L36" s="86">
        <v>14</v>
      </c>
      <c r="M36" s="86">
        <v>0</v>
      </c>
      <c r="N36" s="86">
        <f t="shared" si="3"/>
        <v>14</v>
      </c>
      <c r="O36" s="86">
        <f t="shared" si="4"/>
        <v>14</v>
      </c>
      <c r="P36" s="86">
        <f t="shared" si="5"/>
        <v>1</v>
      </c>
      <c r="Q36" s="86">
        <f t="shared" si="9"/>
        <v>15</v>
      </c>
      <c r="R36" s="86">
        <f t="shared" si="6"/>
        <v>15</v>
      </c>
      <c r="S36" s="86">
        <f t="shared" si="7"/>
        <v>0</v>
      </c>
      <c r="T36" s="86">
        <f t="shared" si="8"/>
        <v>15</v>
      </c>
    </row>
    <row r="37" spans="2:20" x14ac:dyDescent="0.2">
      <c r="B37" s="87" t="s">
        <v>104</v>
      </c>
      <c r="C37" s="86">
        <v>0</v>
      </c>
      <c r="D37" s="86">
        <v>1</v>
      </c>
      <c r="E37" s="86">
        <f t="shared" si="0"/>
        <v>1</v>
      </c>
      <c r="F37" s="86">
        <v>2</v>
      </c>
      <c r="G37" s="86">
        <v>0</v>
      </c>
      <c r="H37" s="86">
        <f t="shared" si="1"/>
        <v>2</v>
      </c>
      <c r="I37" s="86">
        <v>15</v>
      </c>
      <c r="J37" s="86">
        <v>0</v>
      </c>
      <c r="K37" s="86">
        <f t="shared" si="2"/>
        <v>15</v>
      </c>
      <c r="L37" s="86">
        <v>15</v>
      </c>
      <c r="M37" s="86">
        <v>0</v>
      </c>
      <c r="N37" s="86">
        <f t="shared" si="3"/>
        <v>15</v>
      </c>
      <c r="O37" s="86">
        <f t="shared" si="4"/>
        <v>15</v>
      </c>
      <c r="P37" s="86">
        <f t="shared" si="5"/>
        <v>1</v>
      </c>
      <c r="Q37" s="86">
        <f t="shared" si="9"/>
        <v>16</v>
      </c>
      <c r="R37" s="86">
        <f t="shared" si="6"/>
        <v>17</v>
      </c>
      <c r="S37" s="86">
        <f t="shared" si="7"/>
        <v>0</v>
      </c>
      <c r="T37" s="86">
        <f t="shared" si="8"/>
        <v>17</v>
      </c>
    </row>
    <row r="38" spans="2:20" x14ac:dyDescent="0.2">
      <c r="B38" s="87" t="s">
        <v>103</v>
      </c>
      <c r="C38" s="86">
        <v>0</v>
      </c>
      <c r="D38" s="86">
        <v>1</v>
      </c>
      <c r="E38" s="86">
        <f t="shared" si="0"/>
        <v>1</v>
      </c>
      <c r="F38" s="86">
        <v>1</v>
      </c>
      <c r="G38" s="86">
        <v>0</v>
      </c>
      <c r="H38" s="86">
        <f t="shared" si="1"/>
        <v>1</v>
      </c>
      <c r="I38" s="86">
        <v>41</v>
      </c>
      <c r="J38" s="86">
        <v>1</v>
      </c>
      <c r="K38" s="86">
        <f t="shared" si="2"/>
        <v>42</v>
      </c>
      <c r="L38" s="86">
        <v>44</v>
      </c>
      <c r="M38" s="86">
        <v>0</v>
      </c>
      <c r="N38" s="86">
        <f t="shared" si="3"/>
        <v>44</v>
      </c>
      <c r="O38" s="86">
        <f t="shared" si="4"/>
        <v>41</v>
      </c>
      <c r="P38" s="86">
        <f t="shared" si="5"/>
        <v>2</v>
      </c>
      <c r="Q38" s="86">
        <f t="shared" si="9"/>
        <v>43</v>
      </c>
      <c r="R38" s="86">
        <f t="shared" si="6"/>
        <v>45</v>
      </c>
      <c r="S38" s="86">
        <f t="shared" si="7"/>
        <v>0</v>
      </c>
      <c r="T38" s="86">
        <f t="shared" si="8"/>
        <v>45</v>
      </c>
    </row>
    <row r="39" spans="2:20" x14ac:dyDescent="0.2">
      <c r="B39" s="87" t="s">
        <v>102</v>
      </c>
      <c r="C39" s="86">
        <v>0</v>
      </c>
      <c r="D39" s="86">
        <v>3</v>
      </c>
      <c r="E39" s="86">
        <f t="shared" si="0"/>
        <v>3</v>
      </c>
      <c r="F39" s="86">
        <v>9</v>
      </c>
      <c r="G39" s="86">
        <v>0</v>
      </c>
      <c r="H39" s="86">
        <f t="shared" si="1"/>
        <v>9</v>
      </c>
      <c r="I39" s="86">
        <v>60</v>
      </c>
      <c r="J39" s="86">
        <v>3</v>
      </c>
      <c r="K39" s="86">
        <f t="shared" si="2"/>
        <v>63</v>
      </c>
      <c r="L39" s="86">
        <v>71</v>
      </c>
      <c r="M39" s="86">
        <v>0</v>
      </c>
      <c r="N39" s="86">
        <f t="shared" si="3"/>
        <v>71</v>
      </c>
      <c r="O39" s="86">
        <f t="shared" si="4"/>
        <v>60</v>
      </c>
      <c r="P39" s="86">
        <f t="shared" si="5"/>
        <v>6</v>
      </c>
      <c r="Q39" s="86">
        <f t="shared" si="9"/>
        <v>66</v>
      </c>
      <c r="R39" s="86">
        <f t="shared" si="6"/>
        <v>80</v>
      </c>
      <c r="S39" s="86">
        <f t="shared" si="7"/>
        <v>0</v>
      </c>
      <c r="T39" s="86">
        <f t="shared" si="8"/>
        <v>80</v>
      </c>
    </row>
    <row r="40" spans="2:20" x14ac:dyDescent="0.2">
      <c r="B40" s="87" t="s">
        <v>101</v>
      </c>
      <c r="C40" s="86">
        <v>0</v>
      </c>
      <c r="D40" s="86">
        <v>1</v>
      </c>
      <c r="E40" s="86">
        <f t="shared" si="0"/>
        <v>1</v>
      </c>
      <c r="F40" s="86">
        <v>2</v>
      </c>
      <c r="G40" s="86">
        <v>0</v>
      </c>
      <c r="H40" s="86">
        <f t="shared" si="1"/>
        <v>2</v>
      </c>
      <c r="I40" s="86">
        <v>23</v>
      </c>
      <c r="J40" s="86">
        <v>0</v>
      </c>
      <c r="K40" s="86">
        <f t="shared" si="2"/>
        <v>23</v>
      </c>
      <c r="L40" s="86">
        <v>24</v>
      </c>
      <c r="M40" s="86">
        <v>0</v>
      </c>
      <c r="N40" s="86">
        <f t="shared" si="3"/>
        <v>24</v>
      </c>
      <c r="O40" s="86">
        <f t="shared" si="4"/>
        <v>23</v>
      </c>
      <c r="P40" s="86">
        <f t="shared" si="5"/>
        <v>1</v>
      </c>
      <c r="Q40" s="86">
        <f t="shared" si="9"/>
        <v>24</v>
      </c>
      <c r="R40" s="86">
        <f t="shared" si="6"/>
        <v>26</v>
      </c>
      <c r="S40" s="86">
        <f t="shared" si="7"/>
        <v>0</v>
      </c>
      <c r="T40" s="86">
        <f t="shared" si="8"/>
        <v>26</v>
      </c>
    </row>
    <row r="41" spans="2:20" x14ac:dyDescent="0.2">
      <c r="B41" s="87" t="s">
        <v>100</v>
      </c>
      <c r="C41" s="86">
        <v>0</v>
      </c>
      <c r="D41" s="86">
        <v>1</v>
      </c>
      <c r="E41" s="86">
        <f t="shared" si="0"/>
        <v>1</v>
      </c>
      <c r="F41" s="86">
        <v>1</v>
      </c>
      <c r="G41" s="86">
        <v>0</v>
      </c>
      <c r="H41" s="86">
        <f t="shared" si="1"/>
        <v>1</v>
      </c>
      <c r="I41" s="86">
        <v>17</v>
      </c>
      <c r="J41" s="86">
        <v>0</v>
      </c>
      <c r="K41" s="86">
        <f t="shared" si="2"/>
        <v>17</v>
      </c>
      <c r="L41" s="86">
        <v>18</v>
      </c>
      <c r="M41" s="86">
        <v>0</v>
      </c>
      <c r="N41" s="86">
        <f t="shared" si="3"/>
        <v>18</v>
      </c>
      <c r="O41" s="86">
        <f t="shared" si="4"/>
        <v>17</v>
      </c>
      <c r="P41" s="86">
        <f t="shared" si="5"/>
        <v>1</v>
      </c>
      <c r="Q41" s="86">
        <f t="shared" si="9"/>
        <v>18</v>
      </c>
      <c r="R41" s="86">
        <f t="shared" si="6"/>
        <v>19</v>
      </c>
      <c r="S41" s="86">
        <f t="shared" si="7"/>
        <v>0</v>
      </c>
      <c r="T41" s="86">
        <f t="shared" si="8"/>
        <v>19</v>
      </c>
    </row>
    <row r="42" spans="2:20" x14ac:dyDescent="0.2">
      <c r="B42" s="87" t="s">
        <v>99</v>
      </c>
      <c r="C42" s="86">
        <v>1</v>
      </c>
      <c r="D42" s="86">
        <v>2</v>
      </c>
      <c r="E42" s="86">
        <f t="shared" si="0"/>
        <v>3</v>
      </c>
      <c r="F42" s="86">
        <v>3</v>
      </c>
      <c r="G42" s="86">
        <v>0</v>
      </c>
      <c r="H42" s="86">
        <f t="shared" si="1"/>
        <v>3</v>
      </c>
      <c r="I42" s="86">
        <v>24</v>
      </c>
      <c r="J42" s="86">
        <v>0</v>
      </c>
      <c r="K42" s="86">
        <f t="shared" si="2"/>
        <v>24</v>
      </c>
      <c r="L42" s="86">
        <v>24</v>
      </c>
      <c r="M42" s="86">
        <v>0</v>
      </c>
      <c r="N42" s="86">
        <f t="shared" si="3"/>
        <v>24</v>
      </c>
      <c r="O42" s="86">
        <f t="shared" si="4"/>
        <v>25</v>
      </c>
      <c r="P42" s="86">
        <f t="shared" si="5"/>
        <v>2</v>
      </c>
      <c r="Q42" s="86">
        <f t="shared" si="9"/>
        <v>27</v>
      </c>
      <c r="R42" s="86">
        <f t="shared" si="6"/>
        <v>27</v>
      </c>
      <c r="S42" s="86">
        <f t="shared" si="7"/>
        <v>0</v>
      </c>
      <c r="T42" s="86">
        <f t="shared" si="8"/>
        <v>27</v>
      </c>
    </row>
    <row r="43" spans="2:20" x14ac:dyDescent="0.2">
      <c r="B43" s="87" t="s">
        <v>98</v>
      </c>
      <c r="C43" s="86">
        <v>0</v>
      </c>
      <c r="D43" s="86">
        <v>1</v>
      </c>
      <c r="E43" s="86">
        <f t="shared" si="0"/>
        <v>1</v>
      </c>
      <c r="F43" s="86">
        <v>1</v>
      </c>
      <c r="G43" s="86">
        <v>0</v>
      </c>
      <c r="H43" s="86">
        <f t="shared" si="1"/>
        <v>1</v>
      </c>
      <c r="I43" s="86">
        <v>33</v>
      </c>
      <c r="J43" s="86">
        <v>0</v>
      </c>
      <c r="K43" s="86">
        <f t="shared" si="2"/>
        <v>33</v>
      </c>
      <c r="L43" s="86">
        <v>37</v>
      </c>
      <c r="M43" s="86">
        <v>0</v>
      </c>
      <c r="N43" s="86">
        <f t="shared" si="3"/>
        <v>37</v>
      </c>
      <c r="O43" s="86">
        <f t="shared" si="4"/>
        <v>33</v>
      </c>
      <c r="P43" s="86">
        <f t="shared" si="5"/>
        <v>1</v>
      </c>
      <c r="Q43" s="86">
        <f t="shared" si="9"/>
        <v>34</v>
      </c>
      <c r="R43" s="86">
        <f t="shared" si="6"/>
        <v>38</v>
      </c>
      <c r="S43" s="86">
        <f t="shared" si="7"/>
        <v>0</v>
      </c>
      <c r="T43" s="86">
        <f t="shared" si="8"/>
        <v>38</v>
      </c>
    </row>
    <row r="44" spans="2:20" x14ac:dyDescent="0.2">
      <c r="B44" s="87" t="s">
        <v>97</v>
      </c>
      <c r="C44" s="86">
        <v>0</v>
      </c>
      <c r="D44" s="86">
        <v>0</v>
      </c>
      <c r="E44" s="86">
        <f t="shared" si="0"/>
        <v>0</v>
      </c>
      <c r="F44" s="86">
        <v>0</v>
      </c>
      <c r="G44" s="86">
        <v>0</v>
      </c>
      <c r="H44" s="86">
        <f t="shared" si="1"/>
        <v>0</v>
      </c>
      <c r="I44" s="86">
        <v>19</v>
      </c>
      <c r="J44" s="86">
        <v>0</v>
      </c>
      <c r="K44" s="86">
        <f t="shared" si="2"/>
        <v>19</v>
      </c>
      <c r="L44" s="86">
        <v>20</v>
      </c>
      <c r="M44" s="86">
        <v>0</v>
      </c>
      <c r="N44" s="86">
        <f t="shared" si="3"/>
        <v>20</v>
      </c>
      <c r="O44" s="86">
        <f t="shared" si="4"/>
        <v>19</v>
      </c>
      <c r="P44" s="86">
        <f t="shared" si="5"/>
        <v>0</v>
      </c>
      <c r="Q44" s="86">
        <f t="shared" si="9"/>
        <v>19</v>
      </c>
      <c r="R44" s="86">
        <f t="shared" si="6"/>
        <v>20</v>
      </c>
      <c r="S44" s="86">
        <f t="shared" si="7"/>
        <v>0</v>
      </c>
      <c r="T44" s="86">
        <f t="shared" si="8"/>
        <v>20</v>
      </c>
    </row>
    <row r="45" spans="2:20" x14ac:dyDescent="0.2">
      <c r="B45" s="87" t="s">
        <v>96</v>
      </c>
      <c r="C45" s="86">
        <v>2</v>
      </c>
      <c r="D45" s="86">
        <v>7</v>
      </c>
      <c r="E45" s="86">
        <f t="shared" si="0"/>
        <v>9</v>
      </c>
      <c r="F45" s="86">
        <v>30</v>
      </c>
      <c r="G45" s="86">
        <v>0</v>
      </c>
      <c r="H45" s="86">
        <f t="shared" si="1"/>
        <v>30</v>
      </c>
      <c r="I45" s="86">
        <v>110</v>
      </c>
      <c r="J45" s="86">
        <v>0</v>
      </c>
      <c r="K45" s="86">
        <f t="shared" si="2"/>
        <v>110</v>
      </c>
      <c r="L45" s="86">
        <v>127</v>
      </c>
      <c r="M45" s="86">
        <v>0</v>
      </c>
      <c r="N45" s="86">
        <f t="shared" si="3"/>
        <v>127</v>
      </c>
      <c r="O45" s="86">
        <f t="shared" si="4"/>
        <v>112</v>
      </c>
      <c r="P45" s="86">
        <f t="shared" si="5"/>
        <v>7</v>
      </c>
      <c r="Q45" s="86">
        <f t="shared" si="9"/>
        <v>119</v>
      </c>
      <c r="R45" s="86">
        <f t="shared" si="6"/>
        <v>157</v>
      </c>
      <c r="S45" s="86">
        <f t="shared" si="7"/>
        <v>0</v>
      </c>
      <c r="T45" s="86">
        <f t="shared" si="8"/>
        <v>157</v>
      </c>
    </row>
    <row r="46" spans="2:20" x14ac:dyDescent="0.2">
      <c r="B46" s="87" t="s">
        <v>95</v>
      </c>
      <c r="C46" s="86">
        <v>0</v>
      </c>
      <c r="D46" s="86">
        <v>2</v>
      </c>
      <c r="E46" s="86">
        <f t="shared" si="0"/>
        <v>2</v>
      </c>
      <c r="F46" s="86">
        <v>2</v>
      </c>
      <c r="G46" s="86">
        <v>0</v>
      </c>
      <c r="H46" s="86">
        <f t="shared" si="1"/>
        <v>2</v>
      </c>
      <c r="I46" s="86">
        <v>15</v>
      </c>
      <c r="J46" s="86">
        <v>0</v>
      </c>
      <c r="K46" s="86">
        <f t="shared" si="2"/>
        <v>15</v>
      </c>
      <c r="L46" s="86">
        <v>16</v>
      </c>
      <c r="M46" s="86">
        <v>0</v>
      </c>
      <c r="N46" s="86">
        <f t="shared" si="3"/>
        <v>16</v>
      </c>
      <c r="O46" s="86">
        <f t="shared" si="4"/>
        <v>15</v>
      </c>
      <c r="P46" s="86">
        <f t="shared" si="5"/>
        <v>2</v>
      </c>
      <c r="Q46" s="86">
        <f t="shared" si="9"/>
        <v>17</v>
      </c>
      <c r="R46" s="86">
        <f t="shared" si="6"/>
        <v>18</v>
      </c>
      <c r="S46" s="86">
        <f t="shared" si="7"/>
        <v>0</v>
      </c>
      <c r="T46" s="86">
        <f t="shared" si="8"/>
        <v>18</v>
      </c>
    </row>
    <row r="47" spans="2:20" x14ac:dyDescent="0.2">
      <c r="B47" s="87" t="s">
        <v>94</v>
      </c>
      <c r="C47" s="86">
        <v>0</v>
      </c>
      <c r="D47" s="86">
        <v>0</v>
      </c>
      <c r="E47" s="86">
        <f t="shared" si="0"/>
        <v>0</v>
      </c>
      <c r="F47" s="86">
        <v>0</v>
      </c>
      <c r="G47" s="86">
        <v>0</v>
      </c>
      <c r="H47" s="86">
        <f t="shared" si="1"/>
        <v>0</v>
      </c>
      <c r="I47" s="86">
        <v>24</v>
      </c>
      <c r="J47" s="86">
        <v>0</v>
      </c>
      <c r="K47" s="86">
        <f t="shared" si="2"/>
        <v>24</v>
      </c>
      <c r="L47" s="86">
        <v>27</v>
      </c>
      <c r="M47" s="86">
        <v>0</v>
      </c>
      <c r="N47" s="86">
        <f t="shared" si="3"/>
        <v>27</v>
      </c>
      <c r="O47" s="86">
        <f t="shared" si="4"/>
        <v>24</v>
      </c>
      <c r="P47" s="86">
        <f t="shared" si="5"/>
        <v>0</v>
      </c>
      <c r="Q47" s="86">
        <f t="shared" si="9"/>
        <v>24</v>
      </c>
      <c r="R47" s="86">
        <f t="shared" si="6"/>
        <v>27</v>
      </c>
      <c r="S47" s="86">
        <f t="shared" si="7"/>
        <v>0</v>
      </c>
      <c r="T47" s="86">
        <f t="shared" si="8"/>
        <v>27</v>
      </c>
    </row>
    <row r="48" spans="2:20" x14ac:dyDescent="0.2">
      <c r="B48" s="87" t="s">
        <v>93</v>
      </c>
      <c r="C48" s="86">
        <v>0</v>
      </c>
      <c r="D48" s="86">
        <v>1</v>
      </c>
      <c r="E48" s="86">
        <f t="shared" si="0"/>
        <v>1</v>
      </c>
      <c r="F48" s="86">
        <v>3</v>
      </c>
      <c r="G48" s="86">
        <v>0</v>
      </c>
      <c r="H48" s="86">
        <f t="shared" si="1"/>
        <v>3</v>
      </c>
      <c r="I48" s="86">
        <v>23</v>
      </c>
      <c r="J48" s="86">
        <v>0</v>
      </c>
      <c r="K48" s="86">
        <f t="shared" si="2"/>
        <v>23</v>
      </c>
      <c r="L48" s="86">
        <v>36</v>
      </c>
      <c r="M48" s="86">
        <v>0</v>
      </c>
      <c r="N48" s="86">
        <f t="shared" si="3"/>
        <v>36</v>
      </c>
      <c r="O48" s="86">
        <f t="shared" si="4"/>
        <v>23</v>
      </c>
      <c r="P48" s="86">
        <f t="shared" si="5"/>
        <v>1</v>
      </c>
      <c r="Q48" s="86">
        <f t="shared" si="9"/>
        <v>24</v>
      </c>
      <c r="R48" s="86">
        <f t="shared" si="6"/>
        <v>39</v>
      </c>
      <c r="S48" s="86">
        <f t="shared" si="7"/>
        <v>0</v>
      </c>
      <c r="T48" s="86">
        <f t="shared" si="8"/>
        <v>39</v>
      </c>
    </row>
    <row r="49" spans="2:20" x14ac:dyDescent="0.2">
      <c r="B49" s="87" t="s">
        <v>92</v>
      </c>
      <c r="C49" s="86">
        <v>0</v>
      </c>
      <c r="D49" s="86">
        <v>1</v>
      </c>
      <c r="E49" s="86">
        <f t="shared" si="0"/>
        <v>1</v>
      </c>
      <c r="F49" s="86">
        <v>1</v>
      </c>
      <c r="G49" s="86">
        <v>0</v>
      </c>
      <c r="H49" s="86">
        <f t="shared" si="1"/>
        <v>1</v>
      </c>
      <c r="I49" s="86">
        <v>25</v>
      </c>
      <c r="J49" s="86">
        <v>0</v>
      </c>
      <c r="K49" s="86">
        <f t="shared" si="2"/>
        <v>25</v>
      </c>
      <c r="L49" s="86">
        <v>33</v>
      </c>
      <c r="M49" s="86">
        <v>0</v>
      </c>
      <c r="N49" s="86">
        <f t="shared" si="3"/>
        <v>33</v>
      </c>
      <c r="O49" s="86">
        <f t="shared" si="4"/>
        <v>25</v>
      </c>
      <c r="P49" s="86">
        <f t="shared" si="5"/>
        <v>1</v>
      </c>
      <c r="Q49" s="86">
        <f t="shared" si="9"/>
        <v>26</v>
      </c>
      <c r="R49" s="86">
        <f t="shared" si="6"/>
        <v>34</v>
      </c>
      <c r="S49" s="86">
        <f t="shared" si="7"/>
        <v>0</v>
      </c>
      <c r="T49" s="86">
        <f t="shared" si="8"/>
        <v>34</v>
      </c>
    </row>
    <row r="50" spans="2:20" x14ac:dyDescent="0.2">
      <c r="B50" s="87" t="s">
        <v>91</v>
      </c>
      <c r="C50" s="86">
        <v>0</v>
      </c>
      <c r="D50" s="86">
        <v>1</v>
      </c>
      <c r="E50" s="86">
        <f t="shared" si="0"/>
        <v>1</v>
      </c>
      <c r="F50" s="86">
        <v>1</v>
      </c>
      <c r="G50" s="86">
        <v>0</v>
      </c>
      <c r="H50" s="86">
        <f t="shared" si="1"/>
        <v>1</v>
      </c>
      <c r="I50" s="86">
        <v>19</v>
      </c>
      <c r="J50" s="86">
        <v>0</v>
      </c>
      <c r="K50" s="86">
        <f t="shared" si="2"/>
        <v>19</v>
      </c>
      <c r="L50" s="86">
        <v>24</v>
      </c>
      <c r="M50" s="86">
        <v>0</v>
      </c>
      <c r="N50" s="86">
        <f t="shared" si="3"/>
        <v>24</v>
      </c>
      <c r="O50" s="86">
        <f t="shared" si="4"/>
        <v>19</v>
      </c>
      <c r="P50" s="86">
        <f t="shared" si="5"/>
        <v>1</v>
      </c>
      <c r="Q50" s="86">
        <f t="shared" si="9"/>
        <v>20</v>
      </c>
      <c r="R50" s="86">
        <f t="shared" si="6"/>
        <v>25</v>
      </c>
      <c r="S50" s="86">
        <f t="shared" si="7"/>
        <v>0</v>
      </c>
      <c r="T50" s="86">
        <f t="shared" si="8"/>
        <v>25</v>
      </c>
    </row>
    <row r="51" spans="2:20" x14ac:dyDescent="0.2">
      <c r="B51" s="87" t="s">
        <v>90</v>
      </c>
      <c r="C51" s="86">
        <v>0</v>
      </c>
      <c r="D51" s="86">
        <v>1</v>
      </c>
      <c r="E51" s="86">
        <f t="shared" si="0"/>
        <v>1</v>
      </c>
      <c r="F51" s="86">
        <v>1</v>
      </c>
      <c r="G51" s="86">
        <v>0</v>
      </c>
      <c r="H51" s="86">
        <f t="shared" si="1"/>
        <v>1</v>
      </c>
      <c r="I51" s="86">
        <v>21</v>
      </c>
      <c r="J51" s="86">
        <v>0</v>
      </c>
      <c r="K51" s="86">
        <f t="shared" si="2"/>
        <v>21</v>
      </c>
      <c r="L51" s="86">
        <v>22</v>
      </c>
      <c r="M51" s="86">
        <v>0</v>
      </c>
      <c r="N51" s="86">
        <f t="shared" si="3"/>
        <v>22</v>
      </c>
      <c r="O51" s="86">
        <f t="shared" si="4"/>
        <v>21</v>
      </c>
      <c r="P51" s="86">
        <f t="shared" si="5"/>
        <v>1</v>
      </c>
      <c r="Q51" s="86">
        <f t="shared" si="9"/>
        <v>22</v>
      </c>
      <c r="R51" s="86">
        <f t="shared" si="6"/>
        <v>23</v>
      </c>
      <c r="S51" s="86">
        <f t="shared" si="7"/>
        <v>0</v>
      </c>
      <c r="T51" s="86">
        <f t="shared" si="8"/>
        <v>23</v>
      </c>
    </row>
    <row r="52" spans="2:20" ht="12.5" thickBot="1" x14ac:dyDescent="0.25">
      <c r="B52" s="85" t="s">
        <v>89</v>
      </c>
      <c r="C52" s="84">
        <v>0</v>
      </c>
      <c r="D52" s="84">
        <v>3</v>
      </c>
      <c r="E52" s="84">
        <f t="shared" si="0"/>
        <v>3</v>
      </c>
      <c r="F52" s="84">
        <v>3</v>
      </c>
      <c r="G52" s="84">
        <v>0</v>
      </c>
      <c r="H52" s="84">
        <f t="shared" si="1"/>
        <v>3</v>
      </c>
      <c r="I52" s="84">
        <v>24</v>
      </c>
      <c r="J52" s="84">
        <v>0</v>
      </c>
      <c r="K52" s="84">
        <f t="shared" si="2"/>
        <v>24</v>
      </c>
      <c r="L52" s="84">
        <v>29</v>
      </c>
      <c r="M52" s="84">
        <v>0</v>
      </c>
      <c r="N52" s="84">
        <f t="shared" si="3"/>
        <v>29</v>
      </c>
      <c r="O52" s="84">
        <f t="shared" si="4"/>
        <v>24</v>
      </c>
      <c r="P52" s="84">
        <f t="shared" si="5"/>
        <v>3</v>
      </c>
      <c r="Q52" s="84">
        <f t="shared" si="9"/>
        <v>27</v>
      </c>
      <c r="R52" s="84">
        <f t="shared" si="6"/>
        <v>32</v>
      </c>
      <c r="S52" s="84">
        <f t="shared" si="7"/>
        <v>0</v>
      </c>
      <c r="T52" s="84">
        <f t="shared" si="8"/>
        <v>32</v>
      </c>
    </row>
    <row r="53" spans="2:20" ht="12.5" thickTop="1" x14ac:dyDescent="0.2">
      <c r="B53" s="83" t="s">
        <v>88</v>
      </c>
      <c r="C53" s="82">
        <f t="shared" ref="C53:T53" si="10">SUM(C6:C52)</f>
        <v>67</v>
      </c>
      <c r="D53" s="82">
        <f t="shared" si="10"/>
        <v>143</v>
      </c>
      <c r="E53" s="82">
        <f t="shared" si="10"/>
        <v>210</v>
      </c>
      <c r="F53" s="82">
        <f t="shared" si="10"/>
        <v>1033</v>
      </c>
      <c r="G53" s="82">
        <f t="shared" si="10"/>
        <v>3</v>
      </c>
      <c r="H53" s="82">
        <f t="shared" si="10"/>
        <v>1036</v>
      </c>
      <c r="I53" s="82">
        <f t="shared" si="10"/>
        <v>2932</v>
      </c>
      <c r="J53" s="82">
        <f t="shared" si="10"/>
        <v>18</v>
      </c>
      <c r="K53" s="82">
        <f t="shared" si="10"/>
        <v>2950</v>
      </c>
      <c r="L53" s="82">
        <f t="shared" si="10"/>
        <v>3381</v>
      </c>
      <c r="M53" s="82">
        <f t="shared" si="10"/>
        <v>13</v>
      </c>
      <c r="N53" s="82">
        <f t="shared" si="10"/>
        <v>3394</v>
      </c>
      <c r="O53" s="82">
        <f t="shared" si="10"/>
        <v>2999</v>
      </c>
      <c r="P53" s="82">
        <f t="shared" si="10"/>
        <v>161</v>
      </c>
      <c r="Q53" s="82">
        <f t="shared" si="10"/>
        <v>3160</v>
      </c>
      <c r="R53" s="82">
        <f t="shared" si="10"/>
        <v>4414</v>
      </c>
      <c r="S53" s="82">
        <f t="shared" si="10"/>
        <v>16</v>
      </c>
      <c r="T53" s="82">
        <f t="shared" si="10"/>
        <v>4430</v>
      </c>
    </row>
  </sheetData>
  <mergeCells count="24">
    <mergeCell ref="O3:Q3"/>
    <mergeCell ref="R3:T3"/>
    <mergeCell ref="B2:B5"/>
    <mergeCell ref="C2:H2"/>
    <mergeCell ref="I2:N2"/>
    <mergeCell ref="O2:T2"/>
    <mergeCell ref="C3:E3"/>
    <mergeCell ref="F3:H3"/>
    <mergeCell ref="D1:P1"/>
    <mergeCell ref="Q1:T1"/>
    <mergeCell ref="K4:K5"/>
    <mergeCell ref="L4:L5"/>
    <mergeCell ref="Q4:Q5"/>
    <mergeCell ref="R4:R5"/>
    <mergeCell ref="E4:E5"/>
    <mergeCell ref="F4:F5"/>
    <mergeCell ref="G4:G5"/>
    <mergeCell ref="H4:H5"/>
    <mergeCell ref="I3:K3"/>
    <mergeCell ref="L3:N3"/>
    <mergeCell ref="M4:M5"/>
    <mergeCell ref="N4:N5"/>
    <mergeCell ref="S4:S5"/>
    <mergeCell ref="T4:T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4">
    <tabColor indexed="44"/>
    <pageSetUpPr fitToPage="1"/>
  </sheetPr>
  <dimension ref="B1:Z58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08984375" style="1" customWidth="1"/>
    <col min="2" max="2" width="11.453125" style="1" customWidth="1"/>
    <col min="3" max="3" width="6.26953125" style="1" customWidth="1"/>
    <col min="4" max="4" width="9.453125" style="1" customWidth="1"/>
    <col min="5" max="5" width="6.26953125" style="1" customWidth="1"/>
    <col min="6" max="6" width="9.453125" style="1" customWidth="1"/>
    <col min="7" max="7" width="6.26953125" style="1" customWidth="1"/>
    <col min="8" max="8" width="9.453125" style="1" customWidth="1"/>
    <col min="9" max="9" width="6.26953125" style="1" customWidth="1"/>
    <col min="10" max="10" width="9.453125" style="1" customWidth="1"/>
    <col min="11" max="11" width="6.26953125" style="1" customWidth="1"/>
    <col min="12" max="12" width="9.453125" style="1" customWidth="1"/>
    <col min="13" max="13" width="1.08984375" style="1" customWidth="1"/>
    <col min="14" max="16384" width="10" style="1"/>
  </cols>
  <sheetData>
    <row r="1" spans="2:26" ht="22.5" customHeight="1" x14ac:dyDescent="0.3">
      <c r="B1" s="16" t="s">
        <v>62</v>
      </c>
      <c r="L1" s="17" t="s">
        <v>153</v>
      </c>
    </row>
    <row r="2" spans="2:26" x14ac:dyDescent="0.3">
      <c r="C2" s="10" t="s">
        <v>57</v>
      </c>
      <c r="K2" s="18"/>
      <c r="L2" s="17" t="s">
        <v>4</v>
      </c>
    </row>
    <row r="3" spans="2:26" ht="15" customHeight="1" x14ac:dyDescent="0.3">
      <c r="B3" s="153" t="s">
        <v>5</v>
      </c>
      <c r="C3" s="159" t="s">
        <v>9</v>
      </c>
      <c r="D3" s="160"/>
      <c r="E3" s="159" t="s">
        <v>10</v>
      </c>
      <c r="F3" s="160"/>
      <c r="G3" s="155" t="s">
        <v>11</v>
      </c>
      <c r="H3" s="156"/>
      <c r="I3" s="155" t="s">
        <v>28</v>
      </c>
      <c r="J3" s="156"/>
      <c r="K3" s="157" t="s">
        <v>55</v>
      </c>
      <c r="L3" s="158"/>
    </row>
    <row r="4" spans="2:26" ht="15" customHeight="1" x14ac:dyDescent="0.3">
      <c r="B4" s="154"/>
      <c r="C4" s="19" t="s">
        <v>6</v>
      </c>
      <c r="D4" s="19" t="s">
        <v>7</v>
      </c>
      <c r="E4" s="19" t="s">
        <v>6</v>
      </c>
      <c r="F4" s="19" t="s">
        <v>7</v>
      </c>
      <c r="G4" s="19" t="s">
        <v>6</v>
      </c>
      <c r="H4" s="19" t="s">
        <v>7</v>
      </c>
      <c r="I4" s="19" t="s">
        <v>6</v>
      </c>
      <c r="J4" s="19" t="s">
        <v>7</v>
      </c>
      <c r="K4" s="19" t="s">
        <v>6</v>
      </c>
      <c r="L4" s="19" t="s">
        <v>7</v>
      </c>
    </row>
    <row r="5" spans="2:26" s="2" customFormat="1" ht="15" customHeight="1" x14ac:dyDescent="0.2">
      <c r="B5" s="113" t="s">
        <v>2</v>
      </c>
      <c r="C5" s="13">
        <v>4233</v>
      </c>
      <c r="D5" s="20">
        <v>2233448</v>
      </c>
      <c r="E5" s="13">
        <v>6844</v>
      </c>
      <c r="F5" s="20">
        <v>2002647</v>
      </c>
      <c r="G5" s="13">
        <v>442</v>
      </c>
      <c r="H5" s="20">
        <v>191710</v>
      </c>
      <c r="I5" s="13">
        <v>18744</v>
      </c>
      <c r="J5" s="20">
        <v>9761582</v>
      </c>
      <c r="K5" s="13">
        <v>3846</v>
      </c>
      <c r="L5" s="20">
        <v>1984730</v>
      </c>
    </row>
    <row r="6" spans="2:26" s="2" customFormat="1" ht="15" customHeight="1" x14ac:dyDescent="0.2">
      <c r="B6" s="113" t="s">
        <v>8</v>
      </c>
      <c r="C6" s="21">
        <f>IF(ISERROR(C5/$G$14*100)=TRUE,0,C5/$G$14*100)</f>
        <v>11.101494885916601</v>
      </c>
      <c r="D6" s="21">
        <f>IF(ISERROR(D5/$H$14*100)=TRUE,0,D5/$H$14*100)</f>
        <v>12.060575251263785</v>
      </c>
      <c r="E6" s="21">
        <f>IF(ISERROR(E5/$G$14*100)=TRUE,0,E5/$G$14*100)</f>
        <v>17.949121426698138</v>
      </c>
      <c r="F6" s="21">
        <f>IF(ISERROR(F5/$H$14*100)=TRUE,0,F5/$H$14*100)</f>
        <v>10.814254392856991</v>
      </c>
      <c r="G6" s="21">
        <f>IF(ISERROR(G5/$G$14*100)=TRUE,0,G5/$G$14*100)</f>
        <v>1.1591922370836611</v>
      </c>
      <c r="H6" s="21">
        <f>IF(ISERROR(H5/$H$14*100)=TRUE,0,H5/$H$14*100)</f>
        <v>1.0352302276210505</v>
      </c>
      <c r="I6" s="21">
        <f>IF(ISERROR(I5/$G$14*100)=TRUE,0,I5/$G$14*100)</f>
        <v>49.158143194335167</v>
      </c>
      <c r="J6" s="21">
        <f>IF(ISERROR(J5/$H$14*100)=TRUE,0,J5/$H$14*100)</f>
        <v>52.712350716193988</v>
      </c>
      <c r="K6" s="21">
        <f>IF(ISERROR(K5/$G$14*100)=TRUE,0,K5/$G$14*100)</f>
        <v>10.08654602675059</v>
      </c>
      <c r="L6" s="21">
        <f>IF(ISERROR(L5/$H$14*100)=TRUE,0,L5/$H$14*100)</f>
        <v>10.717502945419268</v>
      </c>
    </row>
    <row r="7" spans="2:26" ht="15" customHeight="1" x14ac:dyDescent="0.3">
      <c r="B7" s="113" t="s">
        <v>3</v>
      </c>
      <c r="C7" s="20">
        <v>17953</v>
      </c>
      <c r="D7" s="20">
        <v>6309295</v>
      </c>
      <c r="E7" s="20">
        <v>3544</v>
      </c>
      <c r="F7" s="20">
        <v>777275</v>
      </c>
      <c r="G7" s="20">
        <v>6264</v>
      </c>
      <c r="H7" s="20">
        <v>2197456</v>
      </c>
      <c r="I7" s="20">
        <v>2240</v>
      </c>
      <c r="J7" s="20">
        <v>1190605</v>
      </c>
      <c r="K7" s="20">
        <v>1538</v>
      </c>
      <c r="L7" s="20">
        <v>600730</v>
      </c>
    </row>
    <row r="8" spans="2:26" ht="15" customHeight="1" thickBot="1" x14ac:dyDescent="0.35">
      <c r="B8" s="112" t="s">
        <v>8</v>
      </c>
      <c r="C8" s="21">
        <f>IF(ISERROR(C7/$G$16*100)=TRUE,0,C7/$G$16*100)</f>
        <v>45.693560702468822</v>
      </c>
      <c r="D8" s="21">
        <f>IF(ISERROR(D7/$H$16*100)=TRUE,0,D7/$H$16*100)</f>
        <v>44.608944067496417</v>
      </c>
      <c r="E8" s="21">
        <f>IF(ISERROR(E7/$G$16*100)=TRUE,0,E7/$G$16*100)</f>
        <v>9.0201068974293719</v>
      </c>
      <c r="F8" s="21">
        <f>IF(ISERROR(F7/$H$16*100)=TRUE,0,F7/$H$16*100)</f>
        <v>5.4956087803888201</v>
      </c>
      <c r="G8" s="21">
        <f>IF(ISERROR(G7/$G$16*100)=TRUE,0,G7/$G$16*100)</f>
        <v>15.942988037668618</v>
      </c>
      <c r="H8" s="21">
        <f>IF(ISERROR(H7/$H$16*100)=TRUE,0,H7/$H$16*100)</f>
        <v>15.536790052578681</v>
      </c>
      <c r="I8" s="21">
        <f>IF(ISERROR(I7/$G$16*100)=TRUE,0,I7/$G$16*100)</f>
        <v>5.7011962331382033</v>
      </c>
      <c r="J8" s="21">
        <f>IF(ISERROR(J7/$H$16*100)=TRUE,0,J7/$H$16*100)</f>
        <v>8.4179978668744404</v>
      </c>
      <c r="K8" s="21">
        <f>IF(ISERROR(K7/$G$16*100)=TRUE,0,K7/$G$16*100)</f>
        <v>3.9144820565029272</v>
      </c>
      <c r="L8" s="21">
        <f>IF(ISERROR(L7/$H$16*100)=TRUE,0,L7/$H$16*100)</f>
        <v>4.2473732754082869</v>
      </c>
    </row>
    <row r="9" spans="2:26" ht="15" customHeight="1" thickTop="1" x14ac:dyDescent="0.3">
      <c r="B9" s="22" t="s">
        <v>1</v>
      </c>
      <c r="C9" s="23">
        <f t="shared" ref="C9:L9" si="0">SUM(C5,C7)</f>
        <v>22186</v>
      </c>
      <c r="D9" s="23">
        <f t="shared" si="0"/>
        <v>8542743</v>
      </c>
      <c r="E9" s="23">
        <f t="shared" si="0"/>
        <v>10388</v>
      </c>
      <c r="F9" s="23">
        <f t="shared" si="0"/>
        <v>2779922</v>
      </c>
      <c r="G9" s="23">
        <f t="shared" si="0"/>
        <v>6706</v>
      </c>
      <c r="H9" s="23">
        <f t="shared" si="0"/>
        <v>2389166</v>
      </c>
      <c r="I9" s="23">
        <f t="shared" si="0"/>
        <v>20984</v>
      </c>
      <c r="J9" s="23">
        <f t="shared" si="0"/>
        <v>10952187</v>
      </c>
      <c r="K9" s="23">
        <f t="shared" si="0"/>
        <v>5384</v>
      </c>
      <c r="L9" s="23">
        <f t="shared" si="0"/>
        <v>2585460</v>
      </c>
    </row>
    <row r="10" spans="2:26" ht="15" customHeight="1" x14ac:dyDescent="0.3">
      <c r="B10" s="113" t="s">
        <v>8</v>
      </c>
      <c r="C10" s="21">
        <f>IF(ISERROR(C9/$G$18*100)=TRUE,0,C9/$G$18*100)</f>
        <v>28.656677861017826</v>
      </c>
      <c r="D10" s="21">
        <f>IF(ISERROR(D9/$H$18*100)=TRUE,0,D9/$H$18*100)</f>
        <v>26.154869592024117</v>
      </c>
      <c r="E10" s="21">
        <f>IF(ISERROR(E9/$G$18*100)=TRUE,0,E9/$G$18*100)</f>
        <v>13.41772151898734</v>
      </c>
      <c r="F10" s="21">
        <f>IF(ISERROR(F9/$H$18*100)=TRUE,0,F9/$H$18*100)</f>
        <v>8.5111418412094171</v>
      </c>
      <c r="G10" s="21">
        <f>IF(ISERROR(G9/$G$18*100)=TRUE,0,G9/$G$18*100)</f>
        <v>8.6618444846292935</v>
      </c>
      <c r="H10" s="21">
        <f>IF(ISERROR(H9/$H$18*100)=TRUE,0,H9/$H$18*100)</f>
        <v>7.3147846264013658</v>
      </c>
      <c r="I10" s="21">
        <f>IF(ISERROR(I9/$G$18*100)=TRUE,0,I9/$G$18*100)</f>
        <v>27.104107465771122</v>
      </c>
      <c r="J10" s="21">
        <f>IF(ISERROR(J9/$H$18*100)=TRUE,0,J9/$H$18*100)</f>
        <v>33.531738310805068</v>
      </c>
      <c r="K10" s="21">
        <f>IF(ISERROR(K9/$G$18*100)=TRUE,0,K9/$G$18*100)</f>
        <v>6.9542753810384914</v>
      </c>
      <c r="L10" s="21">
        <f>IF(ISERROR(L9/$H$18*100)=TRUE,0,L9/$H$18*100)</f>
        <v>7.9157677031130014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2:26" ht="7.5" customHeight="1" x14ac:dyDescent="0.3"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2:26" ht="15" customHeight="1" x14ac:dyDescent="0.3">
      <c r="B12" s="153" t="s">
        <v>5</v>
      </c>
      <c r="C12" s="157" t="s">
        <v>12</v>
      </c>
      <c r="D12" s="158"/>
      <c r="E12" s="157" t="s">
        <v>53</v>
      </c>
      <c r="F12" s="158"/>
      <c r="G12" s="155" t="s">
        <v>52</v>
      </c>
      <c r="H12" s="156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2:26" ht="15" customHeight="1" x14ac:dyDescent="0.3">
      <c r="B13" s="154"/>
      <c r="C13" s="19" t="s">
        <v>6</v>
      </c>
      <c r="D13" s="19" t="s">
        <v>7</v>
      </c>
      <c r="E13" s="19" t="s">
        <v>6</v>
      </c>
      <c r="F13" s="19" t="s">
        <v>7</v>
      </c>
      <c r="G13" s="19" t="s">
        <v>6</v>
      </c>
      <c r="H13" s="19" t="s">
        <v>7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2:26" ht="15" customHeight="1" x14ac:dyDescent="0.3">
      <c r="B14" s="113" t="s">
        <v>2</v>
      </c>
      <c r="C14" s="13">
        <v>3582</v>
      </c>
      <c r="D14" s="20">
        <v>1982571</v>
      </c>
      <c r="E14" s="13">
        <v>439</v>
      </c>
      <c r="F14" s="20">
        <v>361898</v>
      </c>
      <c r="G14" s="13">
        <f>SUM(C5,E5,G5,I5,K5,C14,E14)</f>
        <v>38130</v>
      </c>
      <c r="H14" s="13">
        <f>SUM(D5,F5,H5,J5,L5,D14,F14)</f>
        <v>18518586</v>
      </c>
      <c r="J14"/>
      <c r="K14"/>
      <c r="L14"/>
      <c r="M14"/>
      <c r="N14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2:26" ht="15" customHeight="1" x14ac:dyDescent="0.3">
      <c r="B15" s="113" t="s">
        <v>8</v>
      </c>
      <c r="C15" s="21">
        <f>IF(ISERROR(C14/$G$14*100)=TRUE,0,C14/$G$14*100)</f>
        <v>9.3941778127458697</v>
      </c>
      <c r="D15" s="21">
        <f>IF(ISERROR(D14/$H$14*100)=TRUE,0,D14/$H$14*100)</f>
        <v>10.705844387903051</v>
      </c>
      <c r="E15" s="21">
        <f>IF(ISERROR(E14/$G$14*100)=TRUE,0,E14/$G$14*100)</f>
        <v>1.1513244164699712</v>
      </c>
      <c r="F15" s="21">
        <f>IF(ISERROR(F14/$H$14*100)=TRUE,0,F14/$H$14*100)</f>
        <v>1.9542420787418648</v>
      </c>
      <c r="G15" s="21">
        <f>IF(ISERROR(G14/$G$14*100)=TRUE,0,G14/$G$14*100)</f>
        <v>100</v>
      </c>
      <c r="H15" s="21">
        <f>IF(ISERROR(H14/$H$14*100)=TRUE,0,H14/$H$14*100)</f>
        <v>100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2:26" ht="15" customHeight="1" x14ac:dyDescent="0.3">
      <c r="B16" s="113" t="s">
        <v>3</v>
      </c>
      <c r="C16" s="20">
        <v>6296</v>
      </c>
      <c r="D16" s="20">
        <v>2359259</v>
      </c>
      <c r="E16" s="20">
        <v>1455</v>
      </c>
      <c r="F16" s="20">
        <v>708945</v>
      </c>
      <c r="G16" s="13">
        <f>SUM(C7,E7,G7,I7,K7,C16,E16)</f>
        <v>39290</v>
      </c>
      <c r="H16" s="13">
        <f>SUM(D7,F7,H7,J7,L7,D16,F16)</f>
        <v>14143565</v>
      </c>
      <c r="J16"/>
      <c r="K16"/>
      <c r="L16"/>
      <c r="M16"/>
      <c r="N16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2:26" ht="15" customHeight="1" thickBot="1" x14ac:dyDescent="0.35">
      <c r="B17" s="112" t="s">
        <v>8</v>
      </c>
      <c r="C17" s="21">
        <f>IF(ISERROR(C16/$G$16*100)=TRUE,0,C16/$G$16*100)</f>
        <v>16.024433698142023</v>
      </c>
      <c r="D17" s="21">
        <f>IF(ISERROR(D16/$H$16*100)=TRUE,0,D16/$H$16*100)</f>
        <v>16.680794410744394</v>
      </c>
      <c r="E17" s="21">
        <f>IF(ISERROR(E16/$G$16*100)=TRUE,0,E16/$G$16*100)</f>
        <v>3.703232374650038</v>
      </c>
      <c r="F17" s="21">
        <f>IF(ISERROR(F16/$H$16*100)=TRUE,0,F16/$H$16*100)</f>
        <v>5.0124915465089597</v>
      </c>
      <c r="G17" s="21">
        <f>IF(ISERROR(G16/$G$16*100)=TRUE,0,G16/$G$16*100)</f>
        <v>100</v>
      </c>
      <c r="H17" s="21">
        <f>IF(ISERROR(H16/$H$16*100)=TRUE,0,H16/$H$16*100)</f>
        <v>100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2:26" ht="15" customHeight="1" thickTop="1" x14ac:dyDescent="0.3">
      <c r="B18" s="22" t="s">
        <v>1</v>
      </c>
      <c r="C18" s="23">
        <f t="shared" ref="C18:H18" si="1">SUM(C14,C16)</f>
        <v>9878</v>
      </c>
      <c r="D18" s="23">
        <f t="shared" si="1"/>
        <v>4341830</v>
      </c>
      <c r="E18" s="23">
        <f t="shared" si="1"/>
        <v>1894</v>
      </c>
      <c r="F18" s="23">
        <f t="shared" si="1"/>
        <v>1070843</v>
      </c>
      <c r="G18" s="23">
        <f t="shared" si="1"/>
        <v>77420</v>
      </c>
      <c r="H18" s="23">
        <f t="shared" si="1"/>
        <v>32662151</v>
      </c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2:26" ht="15" customHeight="1" x14ac:dyDescent="0.3">
      <c r="B19" s="113" t="s">
        <v>8</v>
      </c>
      <c r="C19" s="21">
        <f>IF(ISERROR(C18/$G$18*100)=TRUE,0,C18/$G$18*100)</f>
        <v>12.75897700852493</v>
      </c>
      <c r="D19" s="21">
        <f>IF(ISERROR(D18/$H$18*100)=TRUE,0,D18/$H$18*100)</f>
        <v>13.293153901590864</v>
      </c>
      <c r="E19" s="21">
        <f>IF(ISERROR(E18/$G$18*100)=TRUE,0,E18/$G$18*100)</f>
        <v>2.4463962800309997</v>
      </c>
      <c r="F19" s="21">
        <f>IF(ISERROR(F18/$H$18*100)=TRUE,0,F18/$H$18*100)</f>
        <v>3.2785440248561706</v>
      </c>
      <c r="G19" s="21">
        <f>IF(ISERROR(G18/$G$18*100)=TRUE,0,G18/$G$18*100)</f>
        <v>100</v>
      </c>
      <c r="H19" s="21">
        <f>IF(ISERROR(H18/$H$18*100)=TRUE,0,H18/$H$18*100)</f>
        <v>100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2:26" ht="7.5" customHeight="1" x14ac:dyDescent="0.3">
      <c r="B20" s="17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2:26" x14ac:dyDescent="0.3">
      <c r="C21" s="10" t="s">
        <v>58</v>
      </c>
      <c r="K21" s="18"/>
      <c r="L21" s="17"/>
    </row>
    <row r="22" spans="2:26" ht="15" customHeight="1" x14ac:dyDescent="0.3">
      <c r="B22" s="153" t="s">
        <v>5</v>
      </c>
      <c r="C22" s="159" t="s">
        <v>9</v>
      </c>
      <c r="D22" s="160"/>
      <c r="E22" s="159" t="s">
        <v>10</v>
      </c>
      <c r="F22" s="160"/>
      <c r="G22" s="155" t="s">
        <v>11</v>
      </c>
      <c r="H22" s="156"/>
      <c r="I22" s="155" t="s">
        <v>28</v>
      </c>
      <c r="J22" s="156"/>
      <c r="K22" s="157" t="s">
        <v>55</v>
      </c>
      <c r="L22" s="158"/>
    </row>
    <row r="23" spans="2:26" ht="15" customHeight="1" x14ac:dyDescent="0.3">
      <c r="B23" s="154"/>
      <c r="C23" s="19" t="s">
        <v>6</v>
      </c>
      <c r="D23" s="19" t="s">
        <v>7</v>
      </c>
      <c r="E23" s="19" t="s">
        <v>6</v>
      </c>
      <c r="F23" s="19" t="s">
        <v>7</v>
      </c>
      <c r="G23" s="19" t="s">
        <v>6</v>
      </c>
      <c r="H23" s="19" t="s">
        <v>7</v>
      </c>
      <c r="I23" s="19" t="s">
        <v>6</v>
      </c>
      <c r="J23" s="19" t="s">
        <v>7</v>
      </c>
      <c r="K23" s="19" t="s">
        <v>6</v>
      </c>
      <c r="L23" s="19" t="s">
        <v>7</v>
      </c>
    </row>
    <row r="24" spans="2:26" ht="15" customHeight="1" x14ac:dyDescent="0.3">
      <c r="B24" s="113" t="s">
        <v>2</v>
      </c>
      <c r="C24" s="13">
        <v>3627</v>
      </c>
      <c r="D24" s="20">
        <v>1096580</v>
      </c>
      <c r="E24" s="13">
        <v>49375</v>
      </c>
      <c r="F24" s="20">
        <v>2974618</v>
      </c>
      <c r="G24" s="13">
        <v>96</v>
      </c>
      <c r="H24" s="20">
        <v>35610</v>
      </c>
      <c r="I24" s="13">
        <v>3604</v>
      </c>
      <c r="J24" s="20">
        <v>935011</v>
      </c>
      <c r="K24" s="13">
        <v>2163</v>
      </c>
      <c r="L24" s="20">
        <v>521814</v>
      </c>
    </row>
    <row r="25" spans="2:26" ht="15" customHeight="1" x14ac:dyDescent="0.3">
      <c r="B25" s="113" t="s">
        <v>8</v>
      </c>
      <c r="C25" s="21">
        <f>IF(ISERROR(C24/$G$33*100)=TRUE,0,C24/$G$33*100)</f>
        <v>5.3096179183135712</v>
      </c>
      <c r="D25" s="21">
        <f>IF(ISERROR(D24/$H$33*100)=TRUE,0,D24/$H$33*100)</f>
        <v>13.636493643606737</v>
      </c>
      <c r="E25" s="21">
        <f>IF(ISERROR(E24/$G$33*100)=TRUE,0,E24/$G$33*100)</f>
        <v>72.280778802517929</v>
      </c>
      <c r="F25" s="21">
        <f>IF(ISERROR(F24/$H$33*100)=TRUE,0,F24/$H$33*100)</f>
        <v>36.990789043351313</v>
      </c>
      <c r="G25" s="21">
        <f>IF(ISERROR(G24/$G$33*100)=TRUE,0,G24/$G$33*100)</f>
        <v>0.14053579270970576</v>
      </c>
      <c r="H25" s="21">
        <f>IF(ISERROR(H24/$H$33*100)=TRUE,0,H24/$H$33*100)</f>
        <v>0.44282727995115345</v>
      </c>
      <c r="I25" s="21">
        <f>IF(ISERROR(I24/$G$33*100)=TRUE,0,I24/$G$33*100)</f>
        <v>5.2759478846435366</v>
      </c>
      <c r="J25" s="21">
        <f>IF(ISERROR(J24/$H$33*100)=TRUE,0,J24/$H$33*100)</f>
        <v>11.627306314361357</v>
      </c>
      <c r="K25" s="21">
        <f>IF(ISERROR(K24/$G$33*100)=TRUE,0,K24/$G$33*100)</f>
        <v>3.1664470794905579</v>
      </c>
      <c r="L25" s="21">
        <f>IF(ISERROR(L24/$H$33*100)=TRUE,0,L24/$H$33*100)</f>
        <v>6.489005174401326</v>
      </c>
    </row>
    <row r="26" spans="2:26" ht="15" customHeight="1" x14ac:dyDescent="0.3">
      <c r="B26" s="113" t="s">
        <v>3</v>
      </c>
      <c r="C26" s="20">
        <v>5950</v>
      </c>
      <c r="D26" s="20">
        <v>1040702</v>
      </c>
      <c r="E26" s="20">
        <v>10022</v>
      </c>
      <c r="F26" s="20">
        <v>870017</v>
      </c>
      <c r="G26" s="20">
        <v>1512</v>
      </c>
      <c r="H26" s="20">
        <v>250238</v>
      </c>
      <c r="I26" s="20">
        <v>743</v>
      </c>
      <c r="J26" s="20">
        <v>99621</v>
      </c>
      <c r="K26" s="20">
        <v>882</v>
      </c>
      <c r="L26" s="20">
        <v>220386</v>
      </c>
    </row>
    <row r="27" spans="2:26" ht="15" customHeight="1" thickBot="1" x14ac:dyDescent="0.35">
      <c r="B27" s="112" t="s">
        <v>8</v>
      </c>
      <c r="C27" s="21">
        <f>IF(ISERROR(C26/$G$35*100)=TRUE,0,C26/$G$35*100)</f>
        <v>20.810016787912701</v>
      </c>
      <c r="D27" s="21">
        <f>IF(ISERROR(D26/$H$35*100)=TRUE,0,D26/$H$35*100)</f>
        <v>27.013959911329383</v>
      </c>
      <c r="E27" s="21">
        <f>IF(ISERROR(E26/$G$35*100)=TRUE,0,E26/$G$35*100)</f>
        <v>35.051762730833801</v>
      </c>
      <c r="F27" s="21">
        <f>IF(ISERROR(F26/$H$35*100)=TRUE,0,F26/$H$35*100)</f>
        <v>22.583414234021898</v>
      </c>
      <c r="G27" s="21">
        <f>IF(ISERROR(G26/$G$35*100)=TRUE,0,G26/$G$35*100)</f>
        <v>5.288192501398993</v>
      </c>
      <c r="H27" s="21">
        <f>IF(ISERROR(H26/$H$35*100)=TRUE,0,H26/$H$35*100)</f>
        <v>6.4955379160328732</v>
      </c>
      <c r="I27" s="21">
        <f>IF(ISERROR(I26/$G$35*100)=TRUE,0,I26/$G$35*100)</f>
        <v>2.5986289871292669</v>
      </c>
      <c r="J27" s="21">
        <f>IF(ISERROR(J26/$H$35*100)=TRUE,0,J26/$H$35*100)</f>
        <v>2.5859061482792813</v>
      </c>
      <c r="K27" s="21">
        <f>IF(ISERROR(K26/$G$35*100)=TRUE,0,K26/$G$35*100)</f>
        <v>3.0847789591494124</v>
      </c>
      <c r="L27" s="21">
        <f>IF(ISERROR(L26/$H$35*100)=TRUE,0,L26/$H$35*100)</f>
        <v>5.7206564117472993</v>
      </c>
    </row>
    <row r="28" spans="2:26" ht="15" customHeight="1" thickTop="1" x14ac:dyDescent="0.3">
      <c r="B28" s="22" t="s">
        <v>1</v>
      </c>
      <c r="C28" s="23">
        <f t="shared" ref="C28:L28" si="2">SUM(C24,C26)</f>
        <v>9577</v>
      </c>
      <c r="D28" s="23">
        <f t="shared" si="2"/>
        <v>2137282</v>
      </c>
      <c r="E28" s="23">
        <f t="shared" si="2"/>
        <v>59397</v>
      </c>
      <c r="F28" s="23">
        <f t="shared" si="2"/>
        <v>3844635</v>
      </c>
      <c r="G28" s="23">
        <f t="shared" si="2"/>
        <v>1608</v>
      </c>
      <c r="H28" s="23">
        <f t="shared" si="2"/>
        <v>285848</v>
      </c>
      <c r="I28" s="23">
        <f t="shared" si="2"/>
        <v>4347</v>
      </c>
      <c r="J28" s="23">
        <f t="shared" si="2"/>
        <v>1034632</v>
      </c>
      <c r="K28" s="23">
        <f t="shared" si="2"/>
        <v>3045</v>
      </c>
      <c r="L28" s="23">
        <f t="shared" si="2"/>
        <v>742200</v>
      </c>
    </row>
    <row r="29" spans="2:26" ht="15" customHeight="1" x14ac:dyDescent="0.3">
      <c r="B29" s="113" t="s">
        <v>8</v>
      </c>
      <c r="C29" s="21">
        <f>IF(ISERROR(C28/$G$37*100)=TRUE,0,C28/$G$37*100)</f>
        <v>9.8831809456977151</v>
      </c>
      <c r="D29" s="21">
        <f>IF(ISERROR(D28/$H$37*100)=TRUE,0,D28/$H$37*100)</f>
        <v>17.969458473495393</v>
      </c>
      <c r="E29" s="21">
        <f>IF(ISERROR(E28/$G$37*100)=TRUE,0,E28/$G$37*100)</f>
        <v>61.295948484035414</v>
      </c>
      <c r="F29" s="21">
        <f>IF(ISERROR(F28/$H$37*100)=TRUE,0,F28/$H$37*100)</f>
        <v>32.324236566932655</v>
      </c>
      <c r="G29" s="21">
        <f>IF(ISERROR(G28/$G$37*100)=TRUE,0,G28/$G$37*100)</f>
        <v>1.6594084745412889</v>
      </c>
      <c r="H29" s="21">
        <f>IF(ISERROR(H28/$H$37*100)=TRUE,0,H28/$H$37*100)</f>
        <v>2.4033018411850708</v>
      </c>
      <c r="I29" s="21">
        <f>IF(ISERROR(I28/$G$37*100)=TRUE,0,I28/$G$37*100)</f>
        <v>4.48597552166106</v>
      </c>
      <c r="J29" s="21">
        <f>IF(ISERROR(J28/$H$37*100)=TRUE,0,J28/$H$37*100)</f>
        <v>8.6987944311277055</v>
      </c>
      <c r="K29" s="21">
        <f>IF(ISERROR(K28/$G$37*100)=TRUE,0,K28/$G$37*100)</f>
        <v>3.1423500030959111</v>
      </c>
      <c r="L29" s="21">
        <f>IF(ISERROR(L28/$H$37*100)=TRUE,0,L28/$H$37*100)</f>
        <v>6.2401368088199316</v>
      </c>
    </row>
    <row r="30" spans="2:26" ht="7.5" customHeight="1" x14ac:dyDescent="0.3">
      <c r="B30" s="17"/>
    </row>
    <row r="31" spans="2:26" ht="15" customHeight="1" x14ac:dyDescent="0.3">
      <c r="B31" s="153" t="s">
        <v>5</v>
      </c>
      <c r="C31" s="157" t="s">
        <v>12</v>
      </c>
      <c r="D31" s="158"/>
      <c r="E31" s="157" t="s">
        <v>53</v>
      </c>
      <c r="F31" s="158"/>
      <c r="G31" s="155" t="s">
        <v>52</v>
      </c>
      <c r="H31" s="156"/>
    </row>
    <row r="32" spans="2:26" ht="15" customHeight="1" x14ac:dyDescent="0.3">
      <c r="B32" s="154"/>
      <c r="C32" s="19" t="s">
        <v>6</v>
      </c>
      <c r="D32" s="19" t="s">
        <v>7</v>
      </c>
      <c r="E32" s="19" t="s">
        <v>6</v>
      </c>
      <c r="F32" s="19" t="s">
        <v>7</v>
      </c>
      <c r="G32" s="19" t="s">
        <v>6</v>
      </c>
      <c r="H32" s="19" t="s">
        <v>7</v>
      </c>
    </row>
    <row r="33" spans="2:12" ht="15" customHeight="1" x14ac:dyDescent="0.3">
      <c r="B33" s="113" t="s">
        <v>2</v>
      </c>
      <c r="C33" s="13">
        <v>8783</v>
      </c>
      <c r="D33" s="20">
        <v>1850167</v>
      </c>
      <c r="E33" s="13">
        <v>662</v>
      </c>
      <c r="F33" s="20">
        <v>627710</v>
      </c>
      <c r="G33" s="13">
        <f>SUM(C24,E24,G24,I24,K24,C33,E33)</f>
        <v>68310</v>
      </c>
      <c r="H33" s="13">
        <f>SUM(D24,F24,H24,J24,L24,D33,F33)</f>
        <v>8041510</v>
      </c>
    </row>
    <row r="34" spans="2:12" ht="15" customHeight="1" x14ac:dyDescent="0.3">
      <c r="B34" s="113" t="s">
        <v>8</v>
      </c>
      <c r="C34" s="21">
        <f>IF(ISERROR(C33/$G$33*100)=TRUE,0,C33/$G$33*100)</f>
        <v>12.857561118430683</v>
      </c>
      <c r="D34" s="21">
        <f>IF(ISERROR(D33/$H$33*100)=TRUE,0,D33/$H$33*100)</f>
        <v>23.007706264122039</v>
      </c>
      <c r="E34" s="21">
        <f>IF(ISERROR(E33/$G$33*100)=TRUE,0,E33/$G$33*100)</f>
        <v>0.96911140389401262</v>
      </c>
      <c r="F34" s="21">
        <f>IF(ISERROR(F33/$H$33*100)=TRUE,0,F33/$H$33*100)</f>
        <v>7.8058722802060805</v>
      </c>
      <c r="G34" s="21">
        <f>IF(ISERROR(G33/$G$33*100)=TRUE,0,G33/$G$33*100)</f>
        <v>100</v>
      </c>
      <c r="H34" s="21">
        <f>IF(ISERROR(H33/$H$33*100)=TRUE,0,H33/$H$33*100)</f>
        <v>100</v>
      </c>
    </row>
    <row r="35" spans="2:12" ht="15" customHeight="1" x14ac:dyDescent="0.3">
      <c r="B35" s="113" t="s">
        <v>3</v>
      </c>
      <c r="C35" s="20">
        <v>8329</v>
      </c>
      <c r="D35" s="20">
        <v>1092965</v>
      </c>
      <c r="E35" s="20">
        <v>1154</v>
      </c>
      <c r="F35" s="20">
        <v>278531</v>
      </c>
      <c r="G35" s="13">
        <f>SUM(C26,E26,G26,I26,K26,C35,E35)</f>
        <v>28592</v>
      </c>
      <c r="H35" s="13">
        <f>SUM(D26,F26,H26,J26,L26,D35,F35)</f>
        <v>3852460</v>
      </c>
    </row>
    <row r="36" spans="2:12" ht="15" customHeight="1" thickBot="1" x14ac:dyDescent="0.35">
      <c r="B36" s="112" t="s">
        <v>8</v>
      </c>
      <c r="C36" s="21">
        <f>IF(ISERROR(C35/$G$35*100)=TRUE,0,C35/$G$35*100)</f>
        <v>29.130526021264693</v>
      </c>
      <c r="D36" s="21">
        <f>IF(ISERROR(D35/$H$35*100)=TRUE,0,D35/$H$35*100)</f>
        <v>28.370573607513123</v>
      </c>
      <c r="E36" s="21">
        <f>IF(ISERROR(E35/$G$35*100)=TRUE,0,E35/$G$35*100)</f>
        <v>4.0360940123111355</v>
      </c>
      <c r="F36" s="21">
        <f>IF(ISERROR(F35/$H$35*100)=TRUE,0,F35/$H$35*100)</f>
        <v>7.2299517710761432</v>
      </c>
      <c r="G36" s="21">
        <f>IF(ISERROR(G35/$G$35*100)=TRUE,0,G35/$G$35*100)</f>
        <v>100</v>
      </c>
      <c r="H36" s="21">
        <f>IF(ISERROR(H35/$H$35*100)=TRUE,0,H35/$H$35*100)</f>
        <v>100</v>
      </c>
    </row>
    <row r="37" spans="2:12" ht="15" customHeight="1" thickTop="1" x14ac:dyDescent="0.3">
      <c r="B37" s="22" t="s">
        <v>1</v>
      </c>
      <c r="C37" s="23">
        <f t="shared" ref="C37:H37" si="3">SUM(C33,C35)</f>
        <v>17112</v>
      </c>
      <c r="D37" s="23">
        <f t="shared" si="3"/>
        <v>2943132</v>
      </c>
      <c r="E37" s="23">
        <f t="shared" si="3"/>
        <v>1816</v>
      </c>
      <c r="F37" s="23">
        <f t="shared" si="3"/>
        <v>906241</v>
      </c>
      <c r="G37" s="23">
        <f t="shared" si="3"/>
        <v>96902</v>
      </c>
      <c r="H37" s="23">
        <f t="shared" si="3"/>
        <v>11893970</v>
      </c>
    </row>
    <row r="38" spans="2:12" ht="15" customHeight="1" x14ac:dyDescent="0.3">
      <c r="B38" s="113" t="s">
        <v>8</v>
      </c>
      <c r="C38" s="21">
        <f>IF(ISERROR(C37/$G$37*100)=TRUE,0,C37/$G$37*100)</f>
        <v>17.65907824399909</v>
      </c>
      <c r="D38" s="21">
        <f>IF(ISERROR(D37/$H$37*100)=TRUE,0,D37/$H$37*100)</f>
        <v>24.744740402069283</v>
      </c>
      <c r="E38" s="21">
        <f>IF(ISERROR(E37/$G$37*100)=TRUE,0,E37/$G$37*100)</f>
        <v>1.8740583269695157</v>
      </c>
      <c r="F38" s="21">
        <f>IF(ISERROR(F37/$H$37*100)=TRUE,0,F37/$H$37*100)</f>
        <v>7.6193314763699584</v>
      </c>
      <c r="G38" s="21">
        <f>IF(ISERROR(G37/$G$37*100)=TRUE,0,G37/$G$37*100)</f>
        <v>100</v>
      </c>
      <c r="H38" s="21">
        <f>IF(ISERROR(H37/$H$37*100)=TRUE,0,H37/$H$37*100)</f>
        <v>100</v>
      </c>
    </row>
    <row r="39" spans="2:12" ht="7.5" customHeight="1" x14ac:dyDescent="0.3">
      <c r="B39" s="17"/>
      <c r="D39" s="24"/>
      <c r="E39" s="24"/>
      <c r="F39" s="24"/>
      <c r="G39" s="24"/>
      <c r="H39" s="24"/>
      <c r="I39" s="24"/>
      <c r="J39" s="24"/>
      <c r="K39" s="24"/>
      <c r="L39" s="24"/>
    </row>
    <row r="40" spans="2:12" x14ac:dyDescent="0.3">
      <c r="C40" s="10" t="s">
        <v>27</v>
      </c>
      <c r="K40" s="18"/>
      <c r="L40" s="17"/>
    </row>
    <row r="41" spans="2:12" ht="15" customHeight="1" x14ac:dyDescent="0.3">
      <c r="B41" s="153" t="s">
        <v>5</v>
      </c>
      <c r="C41" s="159" t="s">
        <v>9</v>
      </c>
      <c r="D41" s="160"/>
      <c r="E41" s="159" t="s">
        <v>10</v>
      </c>
      <c r="F41" s="160"/>
      <c r="G41" s="155" t="s">
        <v>11</v>
      </c>
      <c r="H41" s="156"/>
      <c r="I41" s="155" t="s">
        <v>28</v>
      </c>
      <c r="J41" s="156"/>
      <c r="K41" s="157" t="s">
        <v>55</v>
      </c>
      <c r="L41" s="158"/>
    </row>
    <row r="42" spans="2:12" ht="15" customHeight="1" x14ac:dyDescent="0.3">
      <c r="B42" s="154"/>
      <c r="C42" s="19" t="s">
        <v>6</v>
      </c>
      <c r="D42" s="19" t="s">
        <v>7</v>
      </c>
      <c r="E42" s="19" t="s">
        <v>6</v>
      </c>
      <c r="F42" s="19" t="s">
        <v>7</v>
      </c>
      <c r="G42" s="19" t="s">
        <v>6</v>
      </c>
      <c r="H42" s="19" t="s">
        <v>7</v>
      </c>
      <c r="I42" s="19" t="s">
        <v>6</v>
      </c>
      <c r="J42" s="19" t="s">
        <v>7</v>
      </c>
      <c r="K42" s="19" t="s">
        <v>6</v>
      </c>
      <c r="L42" s="19" t="s">
        <v>7</v>
      </c>
    </row>
    <row r="43" spans="2:12" ht="15" customHeight="1" x14ac:dyDescent="0.3">
      <c r="B43" s="113" t="s">
        <v>2</v>
      </c>
      <c r="C43" s="13">
        <f t="shared" ref="C43:L43" si="4">SUM(C5,C24)</f>
        <v>7860</v>
      </c>
      <c r="D43" s="13">
        <f t="shared" si="4"/>
        <v>3330028</v>
      </c>
      <c r="E43" s="13">
        <f t="shared" si="4"/>
        <v>56219</v>
      </c>
      <c r="F43" s="13">
        <f t="shared" si="4"/>
        <v>4977265</v>
      </c>
      <c r="G43" s="13">
        <f t="shared" si="4"/>
        <v>538</v>
      </c>
      <c r="H43" s="13">
        <f t="shared" si="4"/>
        <v>227320</v>
      </c>
      <c r="I43" s="13">
        <f t="shared" si="4"/>
        <v>22348</v>
      </c>
      <c r="J43" s="13">
        <f t="shared" si="4"/>
        <v>10696593</v>
      </c>
      <c r="K43" s="13">
        <f t="shared" si="4"/>
        <v>6009</v>
      </c>
      <c r="L43" s="13">
        <f t="shared" si="4"/>
        <v>2506544</v>
      </c>
    </row>
    <row r="44" spans="2:12" ht="15" customHeight="1" x14ac:dyDescent="0.3">
      <c r="B44" s="113" t="s">
        <v>8</v>
      </c>
      <c r="C44" s="21">
        <f>IF(ISERROR(C43/$G$52*100)=TRUE,0,C43/$G$52*100)</f>
        <v>7.3844419391206308</v>
      </c>
      <c r="D44" s="21">
        <f>IF(ISERROR(D43/$H$52*100)=TRUE,0,D43/$H$52*100)</f>
        <v>12.537710707069733</v>
      </c>
      <c r="E44" s="21">
        <f>IF(ISERROR(E43/$G$52*100)=TRUE,0,E43/$G$52*100)</f>
        <v>52.817549793310782</v>
      </c>
      <c r="F44" s="21">
        <f>IF(ISERROR(F43/$H$52*100)=TRUE,0,F43/$H$52*100)</f>
        <v>18.73963482662111</v>
      </c>
      <c r="G44" s="21">
        <f>IF(ISERROR(G43/$G$52*100)=TRUE,0,G43/$G$52*100)</f>
        <v>0.50544907929349869</v>
      </c>
      <c r="H44" s="21">
        <f>IF(ISERROR(H43/$H$52*100)=TRUE,0,H43/$H$52*100)</f>
        <v>0.8558704004684321</v>
      </c>
      <c r="I44" s="21">
        <f>IF(ISERROR(I43/$G$52*100)=TRUE,0,I43/$G$52*100)</f>
        <v>20.995866215708382</v>
      </c>
      <c r="J44" s="21">
        <f>IF(ISERROR(J43/$H$52*100)=TRUE,0,J43/$H$52*100)</f>
        <v>40.27317145239234</v>
      </c>
      <c r="K44" s="21">
        <f>IF(ISERROR(K43/$G$52*100)=TRUE,0,K43/$G$52*100)</f>
        <v>5.6454340473506202</v>
      </c>
      <c r="L44" s="21">
        <f>IF(ISERROR(L43/$H$52*100)=TRUE,0,L43/$H$52*100)</f>
        <v>9.4372550460660989</v>
      </c>
    </row>
    <row r="45" spans="2:12" ht="15" customHeight="1" x14ac:dyDescent="0.3">
      <c r="B45" s="113" t="s">
        <v>3</v>
      </c>
      <c r="C45" s="13">
        <f t="shared" ref="C45:L45" si="5">SUM(C7,C26)</f>
        <v>23903</v>
      </c>
      <c r="D45" s="13">
        <f t="shared" si="5"/>
        <v>7349997</v>
      </c>
      <c r="E45" s="13">
        <f t="shared" si="5"/>
        <v>13566</v>
      </c>
      <c r="F45" s="13">
        <f t="shared" si="5"/>
        <v>1647292</v>
      </c>
      <c r="G45" s="13">
        <f t="shared" si="5"/>
        <v>7776</v>
      </c>
      <c r="H45" s="13">
        <f t="shared" si="5"/>
        <v>2447694</v>
      </c>
      <c r="I45" s="13">
        <f t="shared" si="5"/>
        <v>2983</v>
      </c>
      <c r="J45" s="13">
        <f t="shared" si="5"/>
        <v>1290226</v>
      </c>
      <c r="K45" s="13">
        <f t="shared" si="5"/>
        <v>2420</v>
      </c>
      <c r="L45" s="13">
        <f t="shared" si="5"/>
        <v>821116</v>
      </c>
    </row>
    <row r="46" spans="2:12" ht="15" customHeight="1" thickBot="1" x14ac:dyDescent="0.35">
      <c r="B46" s="112" t="s">
        <v>8</v>
      </c>
      <c r="C46" s="21">
        <f>IF(ISERROR(C45/$G$54*100)=TRUE,0,C45/$G$54*100)</f>
        <v>35.212574762087151</v>
      </c>
      <c r="D46" s="21">
        <f>IF(ISERROR(D45/$H$54*100)=TRUE,0,D45/$H$54*100)</f>
        <v>40.842336015870174</v>
      </c>
      <c r="E46" s="21">
        <f>IF(ISERROR(E45/$G$54*100)=TRUE,0,E45/$G$54*100)</f>
        <v>19.984679296426151</v>
      </c>
      <c r="F46" s="21">
        <f>IF(ISERROR(F45/$H$54*100)=TRUE,0,F45/$H$54*100)</f>
        <v>9.1536436518620086</v>
      </c>
      <c r="G46" s="21">
        <f>IF(ISERROR(G45/$G$54*100)=TRUE,0,G45/$G$54*100)</f>
        <v>11.455172210600749</v>
      </c>
      <c r="H46" s="21">
        <f>IF(ISERROR(H45/$H$54*100)=TRUE,0,H45/$H$54*100)</f>
        <v>13.601303621216351</v>
      </c>
      <c r="I46" s="21">
        <f>IF(ISERROR(I45/$G$54*100)=TRUE,0,I45/$G$54*100)</f>
        <v>4.3943902654606521</v>
      </c>
      <c r="J46" s="21">
        <f>IF(ISERROR(J45/$H$54*100)=TRUE,0,J45/$H$54*100)</f>
        <v>7.1695054880174931</v>
      </c>
      <c r="K46" s="21">
        <f>IF(ISERROR(K45/$G$54*100)=TRUE,0,K45/$G$54*100)</f>
        <v>3.5650098700686486</v>
      </c>
      <c r="L46" s="21">
        <f>IF(ISERROR(L45/$H$54*100)=TRUE,0,L45/$H$54*100)</f>
        <v>4.5627631657546592</v>
      </c>
    </row>
    <row r="47" spans="2:12" ht="15" customHeight="1" thickTop="1" x14ac:dyDescent="0.3">
      <c r="B47" s="22" t="s">
        <v>1</v>
      </c>
      <c r="C47" s="23">
        <f t="shared" ref="C47:L47" si="6">SUM(C43,C45)</f>
        <v>31763</v>
      </c>
      <c r="D47" s="23">
        <f t="shared" si="6"/>
        <v>10680025</v>
      </c>
      <c r="E47" s="23">
        <f t="shared" si="6"/>
        <v>69785</v>
      </c>
      <c r="F47" s="23">
        <f t="shared" si="6"/>
        <v>6624557</v>
      </c>
      <c r="G47" s="23">
        <f t="shared" si="6"/>
        <v>8314</v>
      </c>
      <c r="H47" s="23">
        <f t="shared" si="6"/>
        <v>2675014</v>
      </c>
      <c r="I47" s="23">
        <f t="shared" si="6"/>
        <v>25331</v>
      </c>
      <c r="J47" s="23">
        <f t="shared" si="6"/>
        <v>11986819</v>
      </c>
      <c r="K47" s="23">
        <f t="shared" si="6"/>
        <v>8429</v>
      </c>
      <c r="L47" s="23">
        <f t="shared" si="6"/>
        <v>3327660</v>
      </c>
    </row>
    <row r="48" spans="2:12" ht="15" customHeight="1" x14ac:dyDescent="0.3">
      <c r="B48" s="113" t="s">
        <v>8</v>
      </c>
      <c r="C48" s="21">
        <f>IF(ISERROR(C47/$G$56*100)=TRUE,0,C47/$G$56*100)</f>
        <v>18.220878603962781</v>
      </c>
      <c r="D48" s="21">
        <f>IF(ISERROR(D47/$H$56*100)=TRUE,0,D47/$H$56*100)</f>
        <v>23.969826727061811</v>
      </c>
      <c r="E48" s="21">
        <f>IF(ISERROR(E47/$G$56*100)=TRUE,0,E47/$G$56*100)</f>
        <v>40.032239189545784</v>
      </c>
      <c r="F48" s="21">
        <f>IF(ISERROR(F47/$H$56*100)=TRUE,0,F47/$H$56*100)</f>
        <v>14.867894357320738</v>
      </c>
      <c r="G48" s="21">
        <f>IF(ISERROR(G47/$G$56*100)=TRUE,0,G47/$G$56*100)</f>
        <v>4.7693349089615769</v>
      </c>
      <c r="H48" s="21">
        <f>IF(ISERROR(H47/$H$56*100)=TRUE,0,H47/$H$56*100)</f>
        <v>6.0036958782834802</v>
      </c>
      <c r="I48" s="21">
        <f>IF(ISERROR(I47/$G$56*100)=TRUE,0,I47/$G$56*100)</f>
        <v>14.531154989043266</v>
      </c>
      <c r="J48" s="21">
        <f>IF(ISERROR(J47/$H$56*100)=TRUE,0,J47/$H$56*100)</f>
        <v>26.9027436207923</v>
      </c>
      <c r="K48" s="21">
        <f>IF(ISERROR(K47/$G$56*100)=TRUE,0,K47/$G$56*100)</f>
        <v>4.8353047808079301</v>
      </c>
      <c r="L48" s="21">
        <f>IF(ISERROR(L47/$H$56*100)=TRUE,0,L47/$H$56*100)</f>
        <v>7.4684688103796111</v>
      </c>
    </row>
    <row r="49" spans="2:12" ht="7.5" customHeight="1" x14ac:dyDescent="0.3">
      <c r="B49" s="17"/>
    </row>
    <row r="50" spans="2:12" ht="15" customHeight="1" x14ac:dyDescent="0.3">
      <c r="B50" s="153" t="s">
        <v>5</v>
      </c>
      <c r="C50" s="157" t="s">
        <v>12</v>
      </c>
      <c r="D50" s="158"/>
      <c r="E50" s="157" t="s">
        <v>53</v>
      </c>
      <c r="F50" s="158"/>
      <c r="G50" s="155" t="s">
        <v>52</v>
      </c>
      <c r="H50" s="156"/>
    </row>
    <row r="51" spans="2:12" ht="15" customHeight="1" x14ac:dyDescent="0.3">
      <c r="B51" s="154"/>
      <c r="C51" s="19" t="s">
        <v>6</v>
      </c>
      <c r="D51" s="19" t="s">
        <v>7</v>
      </c>
      <c r="E51" s="19" t="s">
        <v>6</v>
      </c>
      <c r="F51" s="19" t="s">
        <v>7</v>
      </c>
      <c r="G51" s="19" t="s">
        <v>6</v>
      </c>
      <c r="H51" s="19" t="s">
        <v>7</v>
      </c>
    </row>
    <row r="52" spans="2:12" ht="15" customHeight="1" x14ac:dyDescent="0.3">
      <c r="B52" s="113" t="s">
        <v>2</v>
      </c>
      <c r="C52" s="13">
        <f>SUM(C14,C33)</f>
        <v>12365</v>
      </c>
      <c r="D52" s="13">
        <f>SUM(D14,D33)</f>
        <v>3832738</v>
      </c>
      <c r="E52" s="13">
        <f>SUM(E14,E33)</f>
        <v>1101</v>
      </c>
      <c r="F52" s="13">
        <f>SUM(F14,F33)</f>
        <v>989608</v>
      </c>
      <c r="G52" s="13">
        <f>SUM(C43,E43,G43,I43,K43,C52,E52)</f>
        <v>106440</v>
      </c>
      <c r="H52" s="13">
        <f>SUM(D43,F43,H43,J43,L43,D52,F52)</f>
        <v>26560096</v>
      </c>
    </row>
    <row r="53" spans="2:12" ht="15" customHeight="1" x14ac:dyDescent="0.3">
      <c r="B53" s="113" t="s">
        <v>8</v>
      </c>
      <c r="C53" s="21">
        <f>IF(ISERROR(C52/$G$52*100)=TRUE,0,C52/$G$52*100)</f>
        <v>11.616873355881248</v>
      </c>
      <c r="D53" s="21">
        <f>IF(ISERROR(D52/$H$52*100)=TRUE,0,D52/$H$52*100)</f>
        <v>14.430437299624218</v>
      </c>
      <c r="E53" s="21">
        <f>IF(ISERROR(E52/$G$52*100)=TRUE,0,E52/$G$52*100)</f>
        <v>1.0343855693348365</v>
      </c>
      <c r="F53" s="21">
        <f>IF(ISERROR(F52/$H$52*100)=TRUE,0,F52/$H$52*100)</f>
        <v>3.7259202677580685</v>
      </c>
      <c r="G53" s="21">
        <f>IF(ISERROR(G52/$G$52*100)=TRUE,0,G52/$G$52*100)</f>
        <v>100</v>
      </c>
      <c r="H53" s="21">
        <f>IF(ISERROR(H52/$H$52*100)=TRUE,0,H52/$H$52*100)</f>
        <v>100</v>
      </c>
    </row>
    <row r="54" spans="2:12" ht="15" customHeight="1" x14ac:dyDescent="0.3">
      <c r="B54" s="113" t="s">
        <v>3</v>
      </c>
      <c r="C54" s="13">
        <f>SUM(C16,C35)</f>
        <v>14625</v>
      </c>
      <c r="D54" s="13">
        <f>SUM(D16,D35)</f>
        <v>3452224</v>
      </c>
      <c r="E54" s="13">
        <f>SUM(E16,E35)</f>
        <v>2609</v>
      </c>
      <c r="F54" s="13">
        <f>SUM(F16,F35)</f>
        <v>987476</v>
      </c>
      <c r="G54" s="13">
        <f>SUM(C45,E45,G45,I45,K45,C54,E54)</f>
        <v>67882</v>
      </c>
      <c r="H54" s="13">
        <f>SUM(D45,F45,H45,J45,L45,D54,F54)</f>
        <v>17996025</v>
      </c>
    </row>
    <row r="55" spans="2:12" ht="15" customHeight="1" thickBot="1" x14ac:dyDescent="0.35">
      <c r="B55" s="112" t="s">
        <v>8</v>
      </c>
      <c r="C55" s="21">
        <f>IF(ISERROR(C54/$G$54*100)=TRUE,0,C54/$G$54*100)</f>
        <v>21.544739400724787</v>
      </c>
      <c r="D55" s="21">
        <f>IF(ISERROR(D54/$H$54*100)=TRUE,0,D54/$H$54*100)</f>
        <v>19.183258525146528</v>
      </c>
      <c r="E55" s="21">
        <f>IF(ISERROR(E54/$G$54*100)=TRUE,0,E54/$G$54*100)</f>
        <v>3.8434341946318611</v>
      </c>
      <c r="F55" s="21">
        <f>IF(ISERROR(F54/$H$54*100)=TRUE,0,F54/$H$54*100)</f>
        <v>5.4871895321327901</v>
      </c>
      <c r="G55" s="21">
        <f>IF(ISERROR(G54/$G$54*100)=TRUE,0,G54/$G$54*100)</f>
        <v>100</v>
      </c>
      <c r="H55" s="21">
        <f>IF(ISERROR(H54/$H$54*100)=TRUE,0,H54/$H$54*100)</f>
        <v>100</v>
      </c>
    </row>
    <row r="56" spans="2:12" ht="15" customHeight="1" thickTop="1" x14ac:dyDescent="0.3">
      <c r="B56" s="22" t="s">
        <v>1</v>
      </c>
      <c r="C56" s="23">
        <f t="shared" ref="C56:H56" si="7">SUM(C52,C54)</f>
        <v>26990</v>
      </c>
      <c r="D56" s="23">
        <f t="shared" si="7"/>
        <v>7284962</v>
      </c>
      <c r="E56" s="23">
        <f t="shared" si="7"/>
        <v>3710</v>
      </c>
      <c r="F56" s="23">
        <f t="shared" si="7"/>
        <v>1977084</v>
      </c>
      <c r="G56" s="23">
        <f t="shared" si="7"/>
        <v>174322</v>
      </c>
      <c r="H56" s="23">
        <f t="shared" si="7"/>
        <v>44556121</v>
      </c>
    </row>
    <row r="57" spans="2:12" ht="15" customHeight="1" x14ac:dyDescent="0.3">
      <c r="B57" s="113" t="s">
        <v>8</v>
      </c>
      <c r="C57" s="21">
        <f>IF(ISERROR(C56/$G$56*100)=TRUE,0,C56/$G$56*100)</f>
        <v>15.482842096809351</v>
      </c>
      <c r="D57" s="21">
        <f>IF(ISERROR(D56/$H$56*100)=TRUE,0,D56/$H$56*100)</f>
        <v>16.350081282883668</v>
      </c>
      <c r="E57" s="21">
        <f>IF(ISERROR(E56/$G$56*100)=TRUE,0,E56/$G$56*100)</f>
        <v>2.1282454308693111</v>
      </c>
      <c r="F57" s="21">
        <f>IF(ISERROR(F56/$H$56*100)=TRUE,0,F56/$H$56*100)</f>
        <v>4.4372893232783888</v>
      </c>
      <c r="G57" s="21">
        <f>IF(ISERROR(G56/$G$56*100)=TRUE,0,G56/$G$56*100)</f>
        <v>100</v>
      </c>
      <c r="H57" s="21">
        <f>IF(ISERROR(H56/$H$56*100)=TRUE,0,H56/$H$56*100)</f>
        <v>100</v>
      </c>
    </row>
    <row r="58" spans="2:12" ht="13.5" hidden="1" customHeight="1" x14ac:dyDescent="0.3">
      <c r="B58" s="17"/>
      <c r="C58" s="24"/>
      <c r="D58" s="24"/>
      <c r="E58" s="24"/>
      <c r="F58" s="24"/>
      <c r="G58" s="24"/>
      <c r="H58" s="24"/>
      <c r="I58" s="24"/>
      <c r="J58" s="24"/>
      <c r="K58" s="24"/>
      <c r="L58" s="24"/>
    </row>
  </sheetData>
  <mergeCells count="30">
    <mergeCell ref="B50:B51"/>
    <mergeCell ref="C50:D50"/>
    <mergeCell ref="E50:F50"/>
    <mergeCell ref="G50:H50"/>
    <mergeCell ref="K41:L41"/>
    <mergeCell ref="G41:H41"/>
    <mergeCell ref="B41:B42"/>
    <mergeCell ref="C41:D41"/>
    <mergeCell ref="E41:F41"/>
    <mergeCell ref="I41:J41"/>
    <mergeCell ref="K3:L3"/>
    <mergeCell ref="K22:L22"/>
    <mergeCell ref="C3:D3"/>
    <mergeCell ref="I3:J3"/>
    <mergeCell ref="I22:J22"/>
    <mergeCell ref="C22:D22"/>
    <mergeCell ref="G22:H22"/>
    <mergeCell ref="G12:H12"/>
    <mergeCell ref="E12:F12"/>
    <mergeCell ref="C12:D12"/>
    <mergeCell ref="B31:B32"/>
    <mergeCell ref="G31:H31"/>
    <mergeCell ref="E31:F31"/>
    <mergeCell ref="G3:H3"/>
    <mergeCell ref="B3:B4"/>
    <mergeCell ref="E22:F22"/>
    <mergeCell ref="B12:B13"/>
    <mergeCell ref="E3:F3"/>
    <mergeCell ref="B22:B23"/>
    <mergeCell ref="C31:D31"/>
  </mergeCells>
  <phoneticPr fontId="2"/>
  <printOptions horizontalCentered="1"/>
  <pageMargins left="0.59055118110236227" right="0.11811023622047245" top="0.74803149606299213" bottom="0.55118110236220474" header="0.31496062992125984" footer="0.31496062992125984"/>
  <pageSetup paperSize="9" scale="97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5">
    <tabColor indexed="44"/>
    <pageSetUpPr fitToPage="1"/>
  </sheetPr>
  <dimension ref="B1:L34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08984375" style="3" customWidth="1"/>
    <col min="2" max="2" width="12.26953125" style="3" customWidth="1"/>
    <col min="3" max="3" width="6.26953125" style="3" customWidth="1"/>
    <col min="4" max="4" width="9.453125" style="3" customWidth="1"/>
    <col min="5" max="5" width="6.453125" style="3" customWidth="1"/>
    <col min="6" max="6" width="9.453125" style="3" customWidth="1"/>
    <col min="7" max="7" width="6.26953125" style="3" customWidth="1"/>
    <col min="8" max="8" width="9.453125" style="3" customWidth="1"/>
    <col min="9" max="9" width="6.26953125" style="3" customWidth="1"/>
    <col min="10" max="10" width="9.453125" style="3" customWidth="1"/>
    <col min="11" max="11" width="6.90625" style="3" customWidth="1"/>
    <col min="12" max="12" width="10.08984375" style="3" customWidth="1"/>
    <col min="13" max="13" width="1.26953125" style="3" customWidth="1"/>
    <col min="14" max="16384" width="10" style="3"/>
  </cols>
  <sheetData>
    <row r="1" spans="2:12" ht="14" x14ac:dyDescent="0.3">
      <c r="B1" s="25" t="s">
        <v>63</v>
      </c>
      <c r="L1" s="26" t="s">
        <v>153</v>
      </c>
    </row>
    <row r="3" spans="2:12" x14ac:dyDescent="0.3">
      <c r="C3" s="11" t="s">
        <v>57</v>
      </c>
      <c r="K3" s="27"/>
      <c r="L3" s="26" t="s">
        <v>4</v>
      </c>
    </row>
    <row r="4" spans="2:12" ht="18" customHeight="1" x14ac:dyDescent="0.3">
      <c r="B4" s="161" t="s">
        <v>5</v>
      </c>
      <c r="C4" s="28" t="s">
        <v>13</v>
      </c>
      <c r="D4" s="28"/>
      <c r="E4" s="28" t="s">
        <v>14</v>
      </c>
      <c r="F4" s="28"/>
      <c r="G4" s="163" t="s">
        <v>11</v>
      </c>
      <c r="H4" s="164"/>
      <c r="I4" s="163" t="s">
        <v>15</v>
      </c>
      <c r="J4" s="164"/>
      <c r="K4" s="163" t="s">
        <v>1</v>
      </c>
      <c r="L4" s="164"/>
    </row>
    <row r="5" spans="2:12" ht="18" customHeight="1" x14ac:dyDescent="0.3">
      <c r="B5" s="162"/>
      <c r="C5" s="29" t="s">
        <v>6</v>
      </c>
      <c r="D5" s="29" t="s">
        <v>7</v>
      </c>
      <c r="E5" s="29" t="s">
        <v>6</v>
      </c>
      <c r="F5" s="29" t="s">
        <v>7</v>
      </c>
      <c r="G5" s="29" t="s">
        <v>6</v>
      </c>
      <c r="H5" s="29" t="s">
        <v>7</v>
      </c>
      <c r="I5" s="29" t="s">
        <v>6</v>
      </c>
      <c r="J5" s="29" t="s">
        <v>7</v>
      </c>
      <c r="K5" s="29" t="s">
        <v>6</v>
      </c>
      <c r="L5" s="29" t="s">
        <v>7</v>
      </c>
    </row>
    <row r="6" spans="2:12" ht="18" customHeight="1" x14ac:dyDescent="0.3">
      <c r="B6" s="30" t="s">
        <v>2</v>
      </c>
      <c r="C6" s="13">
        <v>585</v>
      </c>
      <c r="D6" s="20">
        <v>531836</v>
      </c>
      <c r="E6" s="13">
        <v>109</v>
      </c>
      <c r="F6" s="20">
        <v>125886</v>
      </c>
      <c r="G6" s="13">
        <v>4</v>
      </c>
      <c r="H6" s="20">
        <v>2294</v>
      </c>
      <c r="I6" s="13">
        <v>48</v>
      </c>
      <c r="J6" s="20">
        <v>37696</v>
      </c>
      <c r="K6" s="13">
        <f>SUM(C6,E6,G6,I6)</f>
        <v>746</v>
      </c>
      <c r="L6" s="13">
        <f>SUM(D6,F6,H6,J6)</f>
        <v>697712</v>
      </c>
    </row>
    <row r="7" spans="2:12" ht="18" customHeight="1" x14ac:dyDescent="0.3">
      <c r="B7" s="30" t="s">
        <v>8</v>
      </c>
      <c r="C7" s="21">
        <f>IF(ISERROR(C6/$K$6*100)=TRUE,0,C6/$K$6*100)</f>
        <v>78.41823056300268</v>
      </c>
      <c r="D7" s="21">
        <f>IF(ISERROR(D6/$L$6*100)=TRUE,0,D6/$L$6*100)</f>
        <v>76.225720641181454</v>
      </c>
      <c r="E7" s="21">
        <f>IF(ISERROR(E6/$K$6*100)=TRUE,0,E6/$K$6*100)</f>
        <v>14.611260053619301</v>
      </c>
      <c r="F7" s="21">
        <f>IF(ISERROR(F6/$L$6*100)=TRUE,0,F6/$L$6*100)</f>
        <v>18.042688100534317</v>
      </c>
      <c r="G7" s="21">
        <f>IF(ISERROR(G6/$K$6*100)=TRUE,0,G6/$K$6*100)</f>
        <v>0.53619302949061665</v>
      </c>
      <c r="H7" s="21">
        <f>IF(ISERROR(H6/$L$6*100)=TRUE,0,H6/$L$6*100)</f>
        <v>0.32878895590157542</v>
      </c>
      <c r="I7" s="21">
        <f>IF(ISERROR(I6/$K$6*100)=TRUE,0,I6/$K$6*100)</f>
        <v>6.4343163538873993</v>
      </c>
      <c r="J7" s="21">
        <f>IF(ISERROR(J6/$L$6*100)=TRUE,0,J6/$L$6*100)</f>
        <v>5.4028023023826446</v>
      </c>
      <c r="K7" s="21">
        <f>IF(ISERROR(K6/$K$6*100)=TRUE,0,K6/$K$6*100)</f>
        <v>100</v>
      </c>
      <c r="L7" s="21">
        <f>IF(ISERROR(L6/$L$6*100)=TRUE,0,L6/$L$6*100)</f>
        <v>100</v>
      </c>
    </row>
    <row r="8" spans="2:12" ht="18" customHeight="1" x14ac:dyDescent="0.3">
      <c r="B8" s="30" t="s">
        <v>3</v>
      </c>
      <c r="C8" s="20">
        <v>1587</v>
      </c>
      <c r="D8" s="20">
        <v>841915</v>
      </c>
      <c r="E8" s="20">
        <v>671</v>
      </c>
      <c r="F8" s="20">
        <v>439184</v>
      </c>
      <c r="G8" s="20">
        <v>33</v>
      </c>
      <c r="H8" s="20">
        <v>15155</v>
      </c>
      <c r="I8" s="20">
        <v>99</v>
      </c>
      <c r="J8" s="20">
        <v>65503</v>
      </c>
      <c r="K8" s="13">
        <f>SUM(C8,E8,G8,I8)</f>
        <v>2390</v>
      </c>
      <c r="L8" s="13">
        <f>SUM(D8,F8,H8,J8)</f>
        <v>1361757</v>
      </c>
    </row>
    <row r="9" spans="2:12" ht="18" customHeight="1" thickBot="1" x14ac:dyDescent="0.35">
      <c r="B9" s="114" t="s">
        <v>8</v>
      </c>
      <c r="C9" s="21">
        <f>IF(ISERROR(C8/$K$8*100)=TRUE,0,C8/$K$8*100)</f>
        <v>66.401673640167374</v>
      </c>
      <c r="D9" s="21">
        <f>IF(ISERROR(D8/$L$8*100)=TRUE,0,D8/$L$8*100)</f>
        <v>61.825641432355404</v>
      </c>
      <c r="E9" s="21">
        <f>IF(ISERROR(E8/$K$8*100)=TRUE,0,E8/$K$8*100)</f>
        <v>28.075313807531384</v>
      </c>
      <c r="F9" s="21">
        <f>IF(ISERROR(F8/$L$8*100)=TRUE,0,F8/$L$8*100)</f>
        <v>32.251275374387653</v>
      </c>
      <c r="G9" s="21">
        <f>IF(ISERROR(G8/$K$8*100)=TRUE,0,G8/$K$8*100)</f>
        <v>1.380753138075314</v>
      </c>
      <c r="H9" s="21">
        <f>IF(ISERROR(H8/$L$8*100)=TRUE,0,H8/$L$8*100)</f>
        <v>1.1129004660890305</v>
      </c>
      <c r="I9" s="21">
        <f>IF(ISERROR(I8/$K$8*100)=TRUE,0,I8/$K$8*100)</f>
        <v>4.1422594142259417</v>
      </c>
      <c r="J9" s="21">
        <f>IF(ISERROR(J8/$L$8*100)=TRUE,0,J8/$L$8*100)</f>
        <v>4.8101827271679154</v>
      </c>
      <c r="K9" s="21">
        <f>IF(ISERROR(K8/$K$8*100)=TRUE,0,K8/$K$8*100)</f>
        <v>100</v>
      </c>
      <c r="L9" s="21">
        <f>IF(ISERROR(L8/$L$8*100)=TRUE,0,L8/$L$8*100)</f>
        <v>100</v>
      </c>
    </row>
    <row r="10" spans="2:12" ht="18" customHeight="1" thickTop="1" x14ac:dyDescent="0.3">
      <c r="B10" s="31" t="s">
        <v>1</v>
      </c>
      <c r="C10" s="23">
        <f t="shared" ref="C10:L10" si="0">SUM(C6,C8)</f>
        <v>2172</v>
      </c>
      <c r="D10" s="23">
        <f t="shared" si="0"/>
        <v>1373751</v>
      </c>
      <c r="E10" s="23">
        <f t="shared" si="0"/>
        <v>780</v>
      </c>
      <c r="F10" s="23">
        <f t="shared" si="0"/>
        <v>565070</v>
      </c>
      <c r="G10" s="23">
        <f t="shared" si="0"/>
        <v>37</v>
      </c>
      <c r="H10" s="23">
        <f t="shared" si="0"/>
        <v>17449</v>
      </c>
      <c r="I10" s="23">
        <f t="shared" si="0"/>
        <v>147</v>
      </c>
      <c r="J10" s="23">
        <f t="shared" si="0"/>
        <v>103199</v>
      </c>
      <c r="K10" s="23">
        <f t="shared" si="0"/>
        <v>3136</v>
      </c>
      <c r="L10" s="23">
        <f t="shared" si="0"/>
        <v>2059469</v>
      </c>
    </row>
    <row r="11" spans="2:12" ht="18" customHeight="1" x14ac:dyDescent="0.3">
      <c r="B11" s="30" t="s">
        <v>8</v>
      </c>
      <c r="C11" s="21">
        <f>IF(ISERROR(C10/$K$10*100)=TRUE,0,C10/$K$10*100)</f>
        <v>69.260204081632651</v>
      </c>
      <c r="D11" s="21">
        <f>IF(ISERROR(D10/$L$10*100)=TRUE,0,D10/$L$10*100)</f>
        <v>66.704135871916506</v>
      </c>
      <c r="E11" s="21">
        <f>IF(ISERROR(E10/$K$10*100)=TRUE,0,E10/$K$10*100)</f>
        <v>24.872448979591837</v>
      </c>
      <c r="F11" s="21">
        <f>IF(ISERROR(F10/$L$10*100)=TRUE,0,F10/$L$10*100)</f>
        <v>27.437655046033711</v>
      </c>
      <c r="G11" s="21">
        <f>IF(ISERROR(G10/$K$10*100)=TRUE,0,G10/$K$10*100)</f>
        <v>1.1798469387755102</v>
      </c>
      <c r="H11" s="21">
        <f>IF(ISERROR(H10/$L$10*100)=TRUE,0,H10/$L$10*100)</f>
        <v>0.84725722989760954</v>
      </c>
      <c r="I11" s="21">
        <f>IF(ISERROR(I10/$K$10*100)=TRUE,0,I10/$K$10*100)</f>
        <v>4.6875</v>
      </c>
      <c r="J11" s="21">
        <f>IF(ISERROR(J10/$L$10*100)=TRUE,0,J10/$L$10*100)</f>
        <v>5.0109518521521812</v>
      </c>
      <c r="K11" s="21">
        <f>IF(ISERROR(K10/$K$10*100)=TRUE,0,K10/$K$10*100)</f>
        <v>100</v>
      </c>
      <c r="L11" s="21">
        <f>IF(ISERROR(L10/$L$10*100)=TRUE,0,L10/$L$10*100)</f>
        <v>100</v>
      </c>
    </row>
    <row r="12" spans="2:12" x14ac:dyDescent="0.3">
      <c r="B12" s="120"/>
    </row>
    <row r="13" spans="2:12" ht="22.5" customHeight="1" x14ac:dyDescent="0.3">
      <c r="B13" s="120"/>
    </row>
    <row r="14" spans="2:12" x14ac:dyDescent="0.3">
      <c r="B14" s="120"/>
      <c r="C14" s="11" t="s">
        <v>16</v>
      </c>
      <c r="I14" s="27"/>
      <c r="L14" s="26"/>
    </row>
    <row r="15" spans="2:12" ht="18" customHeight="1" x14ac:dyDescent="0.3">
      <c r="B15" s="161" t="s">
        <v>5</v>
      </c>
      <c r="C15" s="28" t="s">
        <v>13</v>
      </c>
      <c r="D15" s="28"/>
      <c r="E15" s="28" t="s">
        <v>14</v>
      </c>
      <c r="F15" s="28"/>
      <c r="G15" s="163"/>
      <c r="H15" s="165"/>
      <c r="I15" s="163" t="s">
        <v>15</v>
      </c>
      <c r="J15" s="165"/>
      <c r="K15" s="163" t="s">
        <v>1</v>
      </c>
      <c r="L15" s="164"/>
    </row>
    <row r="16" spans="2:12" ht="18" customHeight="1" x14ac:dyDescent="0.3">
      <c r="B16" s="162"/>
      <c r="C16" s="29" t="s">
        <v>6</v>
      </c>
      <c r="D16" s="29" t="s">
        <v>7</v>
      </c>
      <c r="E16" s="29" t="s">
        <v>6</v>
      </c>
      <c r="F16" s="29" t="s">
        <v>7</v>
      </c>
      <c r="G16" s="29"/>
      <c r="H16" s="29"/>
      <c r="I16" s="29" t="s">
        <v>6</v>
      </c>
      <c r="J16" s="29" t="s">
        <v>7</v>
      </c>
      <c r="K16" s="29" t="s">
        <v>6</v>
      </c>
      <c r="L16" s="29" t="s">
        <v>7</v>
      </c>
    </row>
    <row r="17" spans="2:12" ht="18" customHeight="1" x14ac:dyDescent="0.3">
      <c r="B17" s="30" t="s">
        <v>2</v>
      </c>
      <c r="C17" s="13">
        <v>6216</v>
      </c>
      <c r="D17" s="20">
        <v>885127</v>
      </c>
      <c r="E17" s="13">
        <v>31</v>
      </c>
      <c r="F17" s="20">
        <v>13668</v>
      </c>
      <c r="G17" s="32" t="s">
        <v>155</v>
      </c>
      <c r="H17" s="32" t="s">
        <v>155</v>
      </c>
      <c r="I17" s="13">
        <v>807</v>
      </c>
      <c r="J17" s="20">
        <v>973231</v>
      </c>
      <c r="K17" s="13">
        <f>SUM(C17,E17,G17,I17)</f>
        <v>7054</v>
      </c>
      <c r="L17" s="13">
        <f>SUM(D17,F17,H17,J17)</f>
        <v>1872026</v>
      </c>
    </row>
    <row r="18" spans="2:12" ht="18" customHeight="1" x14ac:dyDescent="0.3">
      <c r="B18" s="30" t="s">
        <v>8</v>
      </c>
      <c r="C18" s="21">
        <f>IF(ISERROR(C17/$K$17*100)=TRUE,0,C17/$K$17*100)</f>
        <v>88.120215480578395</v>
      </c>
      <c r="D18" s="21">
        <f>IF(ISERROR(D17/$L$17*100)=TRUE,0,D17/$L$17*100)</f>
        <v>47.281768522445731</v>
      </c>
      <c r="E18" s="21">
        <f>IF(ISERROR(E17/$K$17*100)=TRUE,0,E17/$K$17*100)</f>
        <v>0.43946696909554861</v>
      </c>
      <c r="F18" s="21">
        <f>IF(ISERROR(F17/$L$17*100)=TRUE,0,F17/$L$17*100)</f>
        <v>0.7301180645995301</v>
      </c>
      <c r="G18" s="33"/>
      <c r="H18" s="33"/>
      <c r="I18" s="21">
        <f>IF(ISERROR(I17/$K$17*100)=TRUE,0,I17/$K$17*100)</f>
        <v>11.440317550326057</v>
      </c>
      <c r="J18" s="21">
        <f>IF(ISERROR(J17/$L$17*100)=TRUE,0,J17/$L$17*100)</f>
        <v>51.988113412954739</v>
      </c>
      <c r="K18" s="21">
        <f>IF(ISERROR(K17/$K$17*100)=TRUE,0,K17/$K$17*100)</f>
        <v>100</v>
      </c>
      <c r="L18" s="21">
        <f>IF(ISERROR(L17/$L$17*100)=TRUE,0,L17/$L$17*100)</f>
        <v>100</v>
      </c>
    </row>
    <row r="19" spans="2:12" ht="18" customHeight="1" x14ac:dyDescent="0.3">
      <c r="B19" s="30" t="s">
        <v>3</v>
      </c>
      <c r="C19" s="20">
        <v>1483</v>
      </c>
      <c r="D19" s="20">
        <v>311649</v>
      </c>
      <c r="E19" s="20">
        <v>142</v>
      </c>
      <c r="F19" s="20">
        <v>35895</v>
      </c>
      <c r="G19" s="34" t="s">
        <v>155</v>
      </c>
      <c r="H19" s="34" t="s">
        <v>155</v>
      </c>
      <c r="I19" s="20">
        <v>161</v>
      </c>
      <c r="J19" s="20">
        <v>31771</v>
      </c>
      <c r="K19" s="13">
        <f>SUM(C19,E19,G19,I19)</f>
        <v>1786</v>
      </c>
      <c r="L19" s="13">
        <f>SUM(D19,F19,H19,J19)</f>
        <v>379315</v>
      </c>
    </row>
    <row r="20" spans="2:12" ht="18" customHeight="1" thickBot="1" x14ac:dyDescent="0.35">
      <c r="B20" s="114" t="s">
        <v>8</v>
      </c>
      <c r="C20" s="21">
        <f>IF(ISERROR(C19/$K$19*100)=TRUE,0,C19/$K$19*100)</f>
        <v>83.034714445688678</v>
      </c>
      <c r="D20" s="21">
        <f>IF(ISERROR(D19/$L$19*100)=TRUE,0,D19/$L$19*100)</f>
        <v>82.161000751354422</v>
      </c>
      <c r="E20" s="21">
        <f>IF(ISERROR(E19/$K$19*100)=TRUE,0,E19/$K$19*100)</f>
        <v>7.9507278835386348</v>
      </c>
      <c r="F20" s="21">
        <f>IF(ISERROR(F19/$L$19*100)=TRUE,0,F19/$L$19*100)</f>
        <v>9.4631111345451675</v>
      </c>
      <c r="G20" s="35"/>
      <c r="H20" s="35"/>
      <c r="I20" s="21">
        <f>IF(ISERROR(I19/$K$19*100)=TRUE,0,I19/$K$19*100)</f>
        <v>9.0145576707726764</v>
      </c>
      <c r="J20" s="21">
        <f>IF(ISERROR(J19/$L$19*100)=TRUE,0,J19/$L$19*100)</f>
        <v>8.3758881141004178</v>
      </c>
      <c r="K20" s="21">
        <f>IF(ISERROR(K19/$K$19*100)=TRUE,0,K19/$K$19*100)</f>
        <v>100</v>
      </c>
      <c r="L20" s="21">
        <f>IF(ISERROR(L19/$L$19*100)=TRUE,0,L19/$L$19*100)</f>
        <v>100</v>
      </c>
    </row>
    <row r="21" spans="2:12" ht="18" customHeight="1" thickTop="1" x14ac:dyDescent="0.3">
      <c r="B21" s="31" t="s">
        <v>1</v>
      </c>
      <c r="C21" s="23">
        <f>SUM(C17,C19)</f>
        <v>7699</v>
      </c>
      <c r="D21" s="23">
        <f>SUM(D17,D19)</f>
        <v>1196776</v>
      </c>
      <c r="E21" s="23">
        <f>SUM(E17,E19)</f>
        <v>173</v>
      </c>
      <c r="F21" s="23">
        <f>SUM(F17,F19)</f>
        <v>49563</v>
      </c>
      <c r="G21" s="36"/>
      <c r="H21" s="36"/>
      <c r="I21" s="23">
        <f>SUM(I17,I19)</f>
        <v>968</v>
      </c>
      <c r="J21" s="23">
        <f>SUM(J17,J19)</f>
        <v>1005002</v>
      </c>
      <c r="K21" s="23">
        <f>SUM(K17,K19)</f>
        <v>8840</v>
      </c>
      <c r="L21" s="23">
        <f>SUM(L17,L19)</f>
        <v>2251341</v>
      </c>
    </row>
    <row r="22" spans="2:12" ht="18" customHeight="1" x14ac:dyDescent="0.3">
      <c r="B22" s="30" t="s">
        <v>8</v>
      </c>
      <c r="C22" s="21">
        <f>IF(ISERROR(C21/$K$21*100)=TRUE,0,C21/$K$21*100)</f>
        <v>87.092760180995469</v>
      </c>
      <c r="D22" s="21">
        <f>IF(ISERROR(D21/$L$21*100)=TRUE,0,D21/$L$21*100)</f>
        <v>53.158362060656295</v>
      </c>
      <c r="E22" s="21">
        <f>IF(ISERROR(E21/$K$21*100)=TRUE,0,E21/$K$21*100)</f>
        <v>1.9570135746606334</v>
      </c>
      <c r="F22" s="21">
        <f>IF(ISERROR(F21/$L$21*100)=TRUE,0,F21/$L$21*100)</f>
        <v>2.2014879132037306</v>
      </c>
      <c r="G22" s="33"/>
      <c r="H22" s="33"/>
      <c r="I22" s="21">
        <f>IF(ISERROR(I21/$K$21*100)=TRUE,0,I21/$K$21*100)</f>
        <v>10.950226244343892</v>
      </c>
      <c r="J22" s="21">
        <f>IF(ISERROR(J21/$L$21*100)=TRUE,0,J21/$L$21*100)</f>
        <v>44.640150026139978</v>
      </c>
      <c r="K22" s="21">
        <f>IF(ISERROR(K21/$K$21*100)=TRUE,0,K21/$K$21*100)</f>
        <v>100</v>
      </c>
      <c r="L22" s="21">
        <f>IF(ISERROR(L21/$L$21*100)=TRUE,0,L21/$L$21*100)</f>
        <v>100</v>
      </c>
    </row>
    <row r="23" spans="2:12" x14ac:dyDescent="0.3">
      <c r="B23" s="120"/>
    </row>
    <row r="24" spans="2:12" ht="22.5" customHeight="1" x14ac:dyDescent="0.3">
      <c r="B24" s="120"/>
    </row>
    <row r="25" spans="2:12" x14ac:dyDescent="0.3">
      <c r="B25" s="120"/>
      <c r="C25" s="11" t="s">
        <v>27</v>
      </c>
      <c r="L25" s="26"/>
    </row>
    <row r="26" spans="2:12" ht="18" customHeight="1" x14ac:dyDescent="0.3">
      <c r="B26" s="161" t="s">
        <v>5</v>
      </c>
      <c r="C26" s="28" t="s">
        <v>13</v>
      </c>
      <c r="D26" s="28"/>
      <c r="E26" s="28" t="s">
        <v>14</v>
      </c>
      <c r="F26" s="28"/>
      <c r="G26" s="163" t="s">
        <v>11</v>
      </c>
      <c r="H26" s="164"/>
      <c r="I26" s="163" t="s">
        <v>15</v>
      </c>
      <c r="J26" s="164"/>
      <c r="K26" s="163" t="s">
        <v>1</v>
      </c>
      <c r="L26" s="164"/>
    </row>
    <row r="27" spans="2:12" ht="18" customHeight="1" x14ac:dyDescent="0.3">
      <c r="B27" s="162"/>
      <c r="C27" s="29" t="s">
        <v>6</v>
      </c>
      <c r="D27" s="29" t="s">
        <v>7</v>
      </c>
      <c r="E27" s="29" t="s">
        <v>6</v>
      </c>
      <c r="F27" s="29" t="s">
        <v>7</v>
      </c>
      <c r="G27" s="29" t="s">
        <v>6</v>
      </c>
      <c r="H27" s="29" t="s">
        <v>7</v>
      </c>
      <c r="I27" s="29" t="s">
        <v>6</v>
      </c>
      <c r="J27" s="29" t="s">
        <v>7</v>
      </c>
      <c r="K27" s="29" t="s">
        <v>6</v>
      </c>
      <c r="L27" s="29" t="s">
        <v>7</v>
      </c>
    </row>
    <row r="28" spans="2:12" ht="18" customHeight="1" x14ac:dyDescent="0.3">
      <c r="B28" s="30" t="s">
        <v>2</v>
      </c>
      <c r="C28" s="13">
        <f t="shared" ref="C28:J28" si="1">SUM(C6,C17)</f>
        <v>6801</v>
      </c>
      <c r="D28" s="13">
        <f t="shared" si="1"/>
        <v>1416963</v>
      </c>
      <c r="E28" s="13">
        <f t="shared" si="1"/>
        <v>140</v>
      </c>
      <c r="F28" s="13">
        <f t="shared" si="1"/>
        <v>139554</v>
      </c>
      <c r="G28" s="13">
        <f t="shared" si="1"/>
        <v>4</v>
      </c>
      <c r="H28" s="13">
        <f t="shared" si="1"/>
        <v>2294</v>
      </c>
      <c r="I28" s="13">
        <f t="shared" si="1"/>
        <v>855</v>
      </c>
      <c r="J28" s="13">
        <f t="shared" si="1"/>
        <v>1010927</v>
      </c>
      <c r="K28" s="13">
        <f>SUM(C28,E28,G28,I28)</f>
        <v>7800</v>
      </c>
      <c r="L28" s="13">
        <f>SUM(D28,F28,H28,J28)</f>
        <v>2569738</v>
      </c>
    </row>
    <row r="29" spans="2:12" ht="18" customHeight="1" x14ac:dyDescent="0.3">
      <c r="B29" s="30" t="s">
        <v>8</v>
      </c>
      <c r="C29" s="21">
        <f>IF(ISERROR(C28/$K$28*100)=TRUE,0,C28/$K$28*100)</f>
        <v>87.192307692307693</v>
      </c>
      <c r="D29" s="21">
        <f>IF(ISERROR(D28/$L$28*100)=TRUE,0,D28/$L$28*100)</f>
        <v>55.140368395532931</v>
      </c>
      <c r="E29" s="21">
        <f>IF(ISERROR(E28/$K$28*100)=TRUE,0,E28/$K$28*100)</f>
        <v>1.7948717948717947</v>
      </c>
      <c r="F29" s="21">
        <f>IF(ISERROR(F28/$L$28*100)=TRUE,0,F28/$L$28*100)</f>
        <v>5.430670364060461</v>
      </c>
      <c r="G29" s="21">
        <f>IF(ISERROR(G28/$K$28*100)=TRUE,0,G28/$K$28*100)</f>
        <v>5.128205128205128E-2</v>
      </c>
      <c r="H29" s="21">
        <f>IF(ISERROR(H28/$L$28*100)=TRUE,0,H28/$L$28*100)</f>
        <v>8.9269801045865377E-2</v>
      </c>
      <c r="I29" s="21">
        <f>IF(ISERROR(I28/$K$28*100)=TRUE,0,I28/$K$28*100)</f>
        <v>10.961538461538462</v>
      </c>
      <c r="J29" s="21">
        <f>IF(ISERROR(J28/$L$28*100)=TRUE,0,J28/$L$28*100)</f>
        <v>39.339691439360749</v>
      </c>
      <c r="K29" s="21">
        <f>IF(ISERROR(K28/$K$28*100)=TRUE,0,K28/$K$28*100)</f>
        <v>100</v>
      </c>
      <c r="L29" s="21">
        <f>IF(ISERROR(L28/$L$28*100)=TRUE,0,L28/$L$28*100)</f>
        <v>100</v>
      </c>
    </row>
    <row r="30" spans="2:12" ht="18" customHeight="1" x14ac:dyDescent="0.3">
      <c r="B30" s="30" t="s">
        <v>3</v>
      </c>
      <c r="C30" s="13">
        <f t="shared" ref="C30:J30" si="2">SUM(C8,C19)</f>
        <v>3070</v>
      </c>
      <c r="D30" s="13">
        <f t="shared" si="2"/>
        <v>1153564</v>
      </c>
      <c r="E30" s="13">
        <f t="shared" si="2"/>
        <v>813</v>
      </c>
      <c r="F30" s="13">
        <f t="shared" si="2"/>
        <v>475079</v>
      </c>
      <c r="G30" s="13">
        <f t="shared" si="2"/>
        <v>33</v>
      </c>
      <c r="H30" s="13">
        <f t="shared" si="2"/>
        <v>15155</v>
      </c>
      <c r="I30" s="13">
        <f t="shared" si="2"/>
        <v>260</v>
      </c>
      <c r="J30" s="13">
        <f t="shared" si="2"/>
        <v>97274</v>
      </c>
      <c r="K30" s="13">
        <f>SUM(C30,E30,G30,I30)</f>
        <v>4176</v>
      </c>
      <c r="L30" s="13">
        <f>SUM(D30,F30,H30,J30)</f>
        <v>1741072</v>
      </c>
    </row>
    <row r="31" spans="2:12" ht="18" customHeight="1" thickBot="1" x14ac:dyDescent="0.35">
      <c r="B31" s="114" t="s">
        <v>8</v>
      </c>
      <c r="C31" s="21">
        <f>IF(ISERROR(C30/$K$30*100)=TRUE,0,C30/$K$30*100)</f>
        <v>73.515325670498086</v>
      </c>
      <c r="D31" s="21">
        <f>IF(ISERROR(D30/$L$30*100)=TRUE,0,D30/$L$30*100)</f>
        <v>66.255961844197145</v>
      </c>
      <c r="E31" s="21">
        <f>IF(ISERROR(E30/$K$30*100)=TRUE,0,E30/$K$30*100)</f>
        <v>19.468390804597703</v>
      </c>
      <c r="F31" s="21">
        <f>IF(ISERROR(F30/$L$30*100)=TRUE,0,F30/$L$30*100)</f>
        <v>27.286579762353309</v>
      </c>
      <c r="G31" s="21">
        <f>IF(ISERROR(G30/$K$30*100)=TRUE,0,G30/$K$30*100)</f>
        <v>0.79022988505747138</v>
      </c>
      <c r="H31" s="21">
        <f>IF(ISERROR(H30/$L$30*100)=TRUE,0,H30/$L$30*100)</f>
        <v>0.87044073995791105</v>
      </c>
      <c r="I31" s="21">
        <f>IF(ISERROR(I30/$K$30*100)=TRUE,0,I30/$K$30*100)</f>
        <v>6.226053639846743</v>
      </c>
      <c r="J31" s="21">
        <f>IF(ISERROR(J30/$L$30*100)=TRUE,0,J30/$L$30*100)</f>
        <v>5.5870176534916416</v>
      </c>
      <c r="K31" s="21">
        <f>IF(ISERROR(K30/$K$30*100)=TRUE,0,K30/$K$30*100)</f>
        <v>100</v>
      </c>
      <c r="L31" s="21">
        <f>IF(ISERROR(L30/$L$30*100)=TRUE,0,L30/$L$30*100)</f>
        <v>100</v>
      </c>
    </row>
    <row r="32" spans="2:12" ht="18" customHeight="1" thickTop="1" x14ac:dyDescent="0.3">
      <c r="B32" s="31" t="s">
        <v>1</v>
      </c>
      <c r="C32" s="23">
        <f t="shared" ref="C32:L32" si="3">SUM(C28,C30)</f>
        <v>9871</v>
      </c>
      <c r="D32" s="23">
        <f t="shared" si="3"/>
        <v>2570527</v>
      </c>
      <c r="E32" s="23">
        <f t="shared" si="3"/>
        <v>953</v>
      </c>
      <c r="F32" s="23">
        <f t="shared" si="3"/>
        <v>614633</v>
      </c>
      <c r="G32" s="23">
        <f t="shared" si="3"/>
        <v>37</v>
      </c>
      <c r="H32" s="23">
        <f t="shared" si="3"/>
        <v>17449</v>
      </c>
      <c r="I32" s="23">
        <f t="shared" si="3"/>
        <v>1115</v>
      </c>
      <c r="J32" s="23">
        <f t="shared" si="3"/>
        <v>1108201</v>
      </c>
      <c r="K32" s="23">
        <f t="shared" si="3"/>
        <v>11976</v>
      </c>
      <c r="L32" s="23">
        <f t="shared" si="3"/>
        <v>4310810</v>
      </c>
    </row>
    <row r="33" spans="2:12" ht="18" customHeight="1" x14ac:dyDescent="0.3">
      <c r="B33" s="30" t="s">
        <v>8</v>
      </c>
      <c r="C33" s="21">
        <f>IF(ISERROR(C32/$K$32*100)=TRUE,0,C32/$K$32*100)</f>
        <v>82.423179692718776</v>
      </c>
      <c r="D33" s="21">
        <f>IF(ISERROR(D32/$L$32*100)=TRUE,0,D32/$L$32*100)</f>
        <v>59.629791152938772</v>
      </c>
      <c r="E33" s="21">
        <f>IF(ISERROR(E32/$K$32*100)=TRUE,0,E32/$K$32*100)</f>
        <v>7.9575818303273218</v>
      </c>
      <c r="F33" s="21">
        <f>IF(ISERROR(F32/$L$32*100)=TRUE,0,F32/$L$32*100)</f>
        <v>14.257946882372455</v>
      </c>
      <c r="G33" s="21">
        <f>IF(ISERROR(G32/$K$32*100)=TRUE,0,G32/$K$32*100)</f>
        <v>0.30895123580494321</v>
      </c>
      <c r="H33" s="21">
        <f>IF(ISERROR(H32/$L$32*100)=TRUE,0,H32/$L$32*100)</f>
        <v>0.40477311688522577</v>
      </c>
      <c r="I33" s="21">
        <f>IF(ISERROR(I32/$K$32*100)=TRUE,0,I32/$K$32*100)</f>
        <v>9.3102872411489646</v>
      </c>
      <c r="J33" s="21">
        <f>IF(ISERROR(J32/$L$32*100)=TRUE,0,J32/$L$32*100)</f>
        <v>25.707488847803546</v>
      </c>
      <c r="K33" s="21">
        <f>IF(ISERROR(K32/$K$32*100)=TRUE,0,K32/$K$32*100)</f>
        <v>100</v>
      </c>
      <c r="L33" s="21">
        <f>IF(ISERROR(L32/$L$32*100)=TRUE,0,L32/$L$32*100)</f>
        <v>100</v>
      </c>
    </row>
    <row r="34" spans="2:12" x14ac:dyDescent="0.3">
      <c r="B34" s="3" t="s">
        <v>40</v>
      </c>
    </row>
  </sheetData>
  <mergeCells count="12">
    <mergeCell ref="B26:B27"/>
    <mergeCell ref="G26:H26"/>
    <mergeCell ref="I26:J26"/>
    <mergeCell ref="K26:L26"/>
    <mergeCell ref="G4:H4"/>
    <mergeCell ref="I4:J4"/>
    <mergeCell ref="K4:L4"/>
    <mergeCell ref="B4:B5"/>
    <mergeCell ref="B15:B16"/>
    <mergeCell ref="G15:H15"/>
    <mergeCell ref="I15:J15"/>
    <mergeCell ref="K15:L15"/>
  </mergeCells>
  <phoneticPr fontId="2"/>
  <pageMargins left="0.59055118110236227" right="0.11811023622047245" top="0.74803149606299213" bottom="0.55118110236220474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6">
    <tabColor indexed="44"/>
    <pageSetUpPr fitToPage="1"/>
  </sheetPr>
  <dimension ref="B1:L57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08984375" style="4" customWidth="1"/>
    <col min="2" max="2" width="11.453125" style="4" customWidth="1"/>
    <col min="3" max="3" width="6.26953125" style="4" customWidth="1"/>
    <col min="4" max="4" width="9.453125" style="4" customWidth="1"/>
    <col min="5" max="5" width="6.26953125" style="4" customWidth="1"/>
    <col min="6" max="6" width="9.453125" style="4" customWidth="1"/>
    <col min="7" max="7" width="6.26953125" style="4" customWidth="1"/>
    <col min="8" max="8" width="9.453125" style="4" customWidth="1"/>
    <col min="9" max="9" width="6.08984375" style="4" customWidth="1"/>
    <col min="10" max="10" width="9.453125" style="4" customWidth="1"/>
    <col min="11" max="11" width="6.26953125" style="4" customWidth="1"/>
    <col min="12" max="12" width="9.453125" style="4" customWidth="1"/>
    <col min="13" max="13" width="1.08984375" style="4" customWidth="1"/>
    <col min="14" max="14" width="5.26953125" style="4" customWidth="1"/>
    <col min="15" max="16384" width="10" style="4"/>
  </cols>
  <sheetData>
    <row r="1" spans="2:12" ht="14" x14ac:dyDescent="0.3">
      <c r="B1" s="37" t="s">
        <v>64</v>
      </c>
      <c r="L1" s="38" t="s">
        <v>153</v>
      </c>
    </row>
    <row r="2" spans="2:12" ht="15" customHeight="1" x14ac:dyDescent="0.3">
      <c r="C2" s="12" t="s">
        <v>57</v>
      </c>
      <c r="L2" s="38" t="s">
        <v>4</v>
      </c>
    </row>
    <row r="3" spans="2:12" ht="14.15" customHeight="1" x14ac:dyDescent="0.3">
      <c r="B3" s="166" t="s">
        <v>5</v>
      </c>
      <c r="C3" s="169" t="s">
        <v>29</v>
      </c>
      <c r="D3" s="170"/>
      <c r="E3" s="169" t="s">
        <v>17</v>
      </c>
      <c r="F3" s="170"/>
      <c r="G3" s="169" t="s">
        <v>18</v>
      </c>
      <c r="H3" s="170"/>
      <c r="I3" s="166" t="s">
        <v>19</v>
      </c>
      <c r="J3" s="168"/>
      <c r="K3" s="166" t="s">
        <v>20</v>
      </c>
      <c r="L3" s="168"/>
    </row>
    <row r="4" spans="2:12" ht="14.15" customHeight="1" x14ac:dyDescent="0.3">
      <c r="B4" s="167"/>
      <c r="C4" s="39" t="s">
        <v>6</v>
      </c>
      <c r="D4" s="39" t="s">
        <v>7</v>
      </c>
      <c r="E4" s="39" t="s">
        <v>6</v>
      </c>
      <c r="F4" s="39" t="s">
        <v>7</v>
      </c>
      <c r="G4" s="39" t="s">
        <v>6</v>
      </c>
      <c r="H4" s="39" t="s">
        <v>7</v>
      </c>
      <c r="I4" s="39" t="s">
        <v>6</v>
      </c>
      <c r="J4" s="39" t="s">
        <v>7</v>
      </c>
      <c r="K4" s="39" t="s">
        <v>6</v>
      </c>
      <c r="L4" s="39" t="s">
        <v>7</v>
      </c>
    </row>
    <row r="5" spans="2:12" ht="15" customHeight="1" x14ac:dyDescent="0.3">
      <c r="B5" s="115" t="s">
        <v>2</v>
      </c>
      <c r="C5" s="13">
        <v>1382</v>
      </c>
      <c r="D5" s="20">
        <v>536413</v>
      </c>
      <c r="E5" s="13">
        <v>1441</v>
      </c>
      <c r="F5" s="20">
        <v>378327</v>
      </c>
      <c r="G5" s="13">
        <v>1000</v>
      </c>
      <c r="H5" s="20">
        <v>302512</v>
      </c>
      <c r="I5" s="13">
        <v>1804</v>
      </c>
      <c r="J5" s="20">
        <v>608874</v>
      </c>
      <c r="K5" s="13">
        <v>7350</v>
      </c>
      <c r="L5" s="20">
        <v>2633416</v>
      </c>
    </row>
    <row r="6" spans="2:12" ht="15" customHeight="1" x14ac:dyDescent="0.3">
      <c r="B6" s="115" t="s">
        <v>151</v>
      </c>
      <c r="C6" s="21">
        <f>IF(ISERROR(C5/$G$14*100)=TRUE,0,C5/$G$14*100)</f>
        <v>3.6244426960398637</v>
      </c>
      <c r="D6" s="21">
        <f>IF(ISERROR(D5/$H$14*100)=TRUE,0,D5/$H$14*100)</f>
        <v>2.8966196447180148</v>
      </c>
      <c r="E6" s="21">
        <f>IF(ISERROR(E5/$G$14*100)=TRUE,0,E5/$G$14*100)</f>
        <v>3.7791765014424334</v>
      </c>
      <c r="F6" s="21">
        <f>IF(ISERROR(F5/$H$14*100)=TRUE,0,F5/$H$14*100)</f>
        <v>2.0429583554597524</v>
      </c>
      <c r="G6" s="21">
        <f>IF(ISERROR(G5/$G$14*100)=TRUE,0,G5/$G$14*100)</f>
        <v>2.6226068712300026</v>
      </c>
      <c r="H6" s="21">
        <f>IF(ISERROR(H5/$H$14*100)=TRUE,0,H5/$H$14*100)</f>
        <v>1.6335588473115603</v>
      </c>
      <c r="I6" s="21">
        <f>IF(ISERROR(I5/$G$14*100)=TRUE,0,I5/$G$14*100)</f>
        <v>4.731182795698925</v>
      </c>
      <c r="J6" s="21">
        <f>IF(ISERROR(J5/$H$14*100)=TRUE,0,J5/$H$14*100)</f>
        <v>3.287907618864637</v>
      </c>
      <c r="K6" s="21">
        <f>IF(ISERROR(K5/$G$14*100)=TRUE,0,K5/$G$14*100)</f>
        <v>19.276160503540517</v>
      </c>
      <c r="L6" s="21">
        <f>IF(ISERROR(L5/$H$14*100)=TRUE,0,L5/$H$14*100)</f>
        <v>14.220394580882148</v>
      </c>
    </row>
    <row r="7" spans="2:12" ht="15" customHeight="1" x14ac:dyDescent="0.3">
      <c r="B7" s="115" t="s">
        <v>3</v>
      </c>
      <c r="C7" s="20">
        <v>10507</v>
      </c>
      <c r="D7" s="20">
        <v>2652555</v>
      </c>
      <c r="E7" s="20">
        <v>6812</v>
      </c>
      <c r="F7" s="20">
        <v>1881653</v>
      </c>
      <c r="G7" s="20">
        <v>3921</v>
      </c>
      <c r="H7" s="20">
        <v>1237258</v>
      </c>
      <c r="I7" s="20">
        <v>4928</v>
      </c>
      <c r="J7" s="20">
        <v>1699764</v>
      </c>
      <c r="K7" s="20">
        <v>7293</v>
      </c>
      <c r="L7" s="20">
        <v>3111897</v>
      </c>
    </row>
    <row r="8" spans="2:12" ht="15" customHeight="1" thickBot="1" x14ac:dyDescent="0.35">
      <c r="B8" s="121" t="s">
        <v>8</v>
      </c>
      <c r="C8" s="21">
        <f>IF(ISERROR(C7/$G$16*100)=TRUE,0,C7/$G$16*100)</f>
        <v>26.742173581063884</v>
      </c>
      <c r="D8" s="21">
        <f>IF(ISERROR(D7/$H$16*100)=TRUE,0,D7/$H$16*100)</f>
        <v>18.7545007217063</v>
      </c>
      <c r="E8" s="21">
        <f>IF(ISERROR(E7/$G$16*100)=TRUE,0,E7/$G$16*100)</f>
        <v>17.337744973275644</v>
      </c>
      <c r="F8" s="21">
        <f>IF(ISERROR(F7/$H$16*100)=TRUE,0,F7/$H$16*100)</f>
        <v>13.303951302235328</v>
      </c>
      <c r="G8" s="21">
        <f>IF(ISERROR(G7/$G$16*100)=TRUE,0,G7/$G$16*100)</f>
        <v>9.9796385848816485</v>
      </c>
      <c r="H8" s="21">
        <f>IF(ISERROR(H7/$H$16*100)=TRUE,0,H7/$H$16*100)</f>
        <v>8.747851054525503</v>
      </c>
      <c r="I8" s="21">
        <f>IF(ISERROR(I7/$G$16*100)=TRUE,0,I7/$G$16*100)</f>
        <v>12.542631712904049</v>
      </c>
      <c r="J8" s="21">
        <f>IF(ISERROR(J7/$H$16*100)=TRUE,0,J7/$H$16*100)</f>
        <v>12.017931829775591</v>
      </c>
      <c r="K8" s="21">
        <f>IF(ISERROR(K7/$G$16*100)=TRUE,0,K7/$G$16*100)</f>
        <v>18.56197505726648</v>
      </c>
      <c r="L8" s="21">
        <f>IF(ISERROR(L7/$H$16*100)=TRUE,0,L7/$H$16*100)</f>
        <v>22.002210899444378</v>
      </c>
    </row>
    <row r="9" spans="2:12" ht="15" customHeight="1" thickTop="1" x14ac:dyDescent="0.3">
      <c r="B9" s="40" t="s">
        <v>1</v>
      </c>
      <c r="C9" s="23">
        <f t="shared" ref="C9:L9" si="0">SUM(C5,C7)</f>
        <v>11889</v>
      </c>
      <c r="D9" s="23">
        <f t="shared" si="0"/>
        <v>3188968</v>
      </c>
      <c r="E9" s="23">
        <f t="shared" si="0"/>
        <v>8253</v>
      </c>
      <c r="F9" s="23">
        <f t="shared" si="0"/>
        <v>2259980</v>
      </c>
      <c r="G9" s="23">
        <f t="shared" si="0"/>
        <v>4921</v>
      </c>
      <c r="H9" s="23">
        <f t="shared" si="0"/>
        <v>1539770</v>
      </c>
      <c r="I9" s="23">
        <f t="shared" si="0"/>
        <v>6732</v>
      </c>
      <c r="J9" s="23">
        <f t="shared" si="0"/>
        <v>2308638</v>
      </c>
      <c r="K9" s="23">
        <f t="shared" si="0"/>
        <v>14643</v>
      </c>
      <c r="L9" s="23">
        <f t="shared" si="0"/>
        <v>5745313</v>
      </c>
    </row>
    <row r="10" spans="2:12" ht="15" customHeight="1" x14ac:dyDescent="0.3">
      <c r="B10" s="115" t="s">
        <v>8</v>
      </c>
      <c r="C10" s="21">
        <f>IF(ISERROR(C9/$G$18*100)=TRUE,0,C9/$G$18*100)</f>
        <v>15.356497029191424</v>
      </c>
      <c r="D10" s="21">
        <f>IF(ISERROR(D9/$H$18*100)=TRUE,0,D9/$H$18*100)</f>
        <v>9.763496592738182</v>
      </c>
      <c r="E10" s="21">
        <f>IF(ISERROR(E9/$G$18*100)=TRUE,0,E9/$G$18*100)</f>
        <v>10.660036166365281</v>
      </c>
      <c r="F10" s="21">
        <f>IF(ISERROR(F9/$H$18*100)=TRUE,0,F9/$H$18*100)</f>
        <v>6.9192626045969847</v>
      </c>
      <c r="G10" s="21">
        <f>IF(ISERROR(G9/$G$18*100)=TRUE,0,G9/$G$18*100)</f>
        <v>6.3562386980108494</v>
      </c>
      <c r="H10" s="21">
        <f>IF(ISERROR(H9/$H$18*100)=TRUE,0,H9/$H$18*100)</f>
        <v>4.7142333032506034</v>
      </c>
      <c r="I10" s="21">
        <f>IF(ISERROR(I9/$G$18*100)=TRUE,0,I9/$G$18*100)</f>
        <v>8.6954275381038482</v>
      </c>
      <c r="J10" s="21">
        <f>IF(ISERROR(J9/$H$18*100)=TRUE,0,J9/$H$18*100)</f>
        <v>7.068236259149006</v>
      </c>
      <c r="K10" s="21">
        <f>IF(ISERROR(K9/$G$18*100)=TRUE,0,K9/$G$18*100)</f>
        <v>18.913717385688454</v>
      </c>
      <c r="L10" s="21">
        <f>IF(ISERROR(L9/$H$18*100)=TRUE,0,L9/$H$18*100)</f>
        <v>17.590124422607683</v>
      </c>
    </row>
    <row r="11" spans="2:12" ht="7.5" customHeight="1" x14ac:dyDescent="0.3">
      <c r="B11" s="122"/>
    </row>
    <row r="12" spans="2:12" ht="14.15" customHeight="1" x14ac:dyDescent="0.3">
      <c r="B12" s="166" t="s">
        <v>5</v>
      </c>
      <c r="C12" s="166" t="s">
        <v>21</v>
      </c>
      <c r="D12" s="168"/>
      <c r="E12" s="166" t="s">
        <v>22</v>
      </c>
      <c r="F12" s="168"/>
      <c r="G12" s="166" t="s">
        <v>1</v>
      </c>
      <c r="H12" s="168"/>
    </row>
    <row r="13" spans="2:12" ht="14.15" customHeight="1" x14ac:dyDescent="0.3">
      <c r="B13" s="167"/>
      <c r="C13" s="39" t="s">
        <v>6</v>
      </c>
      <c r="D13" s="39" t="s">
        <v>7</v>
      </c>
      <c r="E13" s="39" t="s">
        <v>6</v>
      </c>
      <c r="F13" s="39" t="s">
        <v>7</v>
      </c>
      <c r="G13" s="39" t="s">
        <v>6</v>
      </c>
      <c r="H13" s="39" t="s">
        <v>7</v>
      </c>
    </row>
    <row r="14" spans="2:12" ht="15" customHeight="1" x14ac:dyDescent="0.3">
      <c r="B14" s="115" t="s">
        <v>2</v>
      </c>
      <c r="C14" s="13">
        <v>13401</v>
      </c>
      <c r="D14" s="20">
        <v>6411841</v>
      </c>
      <c r="E14" s="13">
        <v>11752</v>
      </c>
      <c r="F14" s="20">
        <v>7647203</v>
      </c>
      <c r="G14" s="13">
        <f>SUM(C5,E5,G5,I5,K5,C14,E14)</f>
        <v>38130</v>
      </c>
      <c r="H14" s="13">
        <f>SUM(D5,F5,H5,J5,L5,D14,F14)</f>
        <v>18518586</v>
      </c>
    </row>
    <row r="15" spans="2:12" ht="15" customHeight="1" x14ac:dyDescent="0.3">
      <c r="B15" s="115" t="s">
        <v>8</v>
      </c>
      <c r="C15" s="21">
        <f>IF(ISERROR(C14/$G$14*100)=TRUE,0,C14/$G$14*100)</f>
        <v>35.145554681353261</v>
      </c>
      <c r="D15" s="21">
        <f>IF(ISERROR(D14/$H$14*100)=TRUE,0,D14/$H$14*100)</f>
        <v>34.6238152308173</v>
      </c>
      <c r="E15" s="21">
        <f>IF(ISERROR(E14/$G$14*100)=TRUE,0,E14/$G$14*100)</f>
        <v>30.820875950694994</v>
      </c>
      <c r="F15" s="21">
        <f>IF(ISERROR(F14/$H$14*100)=TRUE,0,F14/$H$14*100)</f>
        <v>41.29474572194659</v>
      </c>
      <c r="G15" s="21">
        <f>IF(ISERROR(G14/$G$14*100)=TRUE,0,G14/$G$14*100)</f>
        <v>100</v>
      </c>
      <c r="H15" s="21">
        <f>IF(ISERROR(H14/$H$14*100)=TRUE,0,H14/$H$14*100)</f>
        <v>100</v>
      </c>
    </row>
    <row r="16" spans="2:12" ht="15" customHeight="1" x14ac:dyDescent="0.3">
      <c r="B16" s="115" t="s">
        <v>3</v>
      </c>
      <c r="C16" s="20">
        <v>4064</v>
      </c>
      <c r="D16" s="20">
        <v>2209877</v>
      </c>
      <c r="E16" s="20">
        <v>1765</v>
      </c>
      <c r="F16" s="20">
        <v>1350561</v>
      </c>
      <c r="G16" s="13">
        <f>SUM(C7,E7,G7,I7,K7,C16,E16)</f>
        <v>39290</v>
      </c>
      <c r="H16" s="13">
        <f>SUM(D7,F7,H7,J7,L7,D16,F16)</f>
        <v>14143565</v>
      </c>
    </row>
    <row r="17" spans="2:12" ht="15" customHeight="1" thickBot="1" x14ac:dyDescent="0.35">
      <c r="B17" s="121" t="s">
        <v>8</v>
      </c>
      <c r="C17" s="21">
        <f>IF(ISERROR(C16/$G$16*100)=TRUE,0,C16/$G$16*100)</f>
        <v>10.343598880122167</v>
      </c>
      <c r="D17" s="21">
        <f>IF(ISERROR(D16/$H$16*100)=TRUE,0,D16/$H$16*100)</f>
        <v>15.624610909625686</v>
      </c>
      <c r="E17" s="21">
        <f>IF(ISERROR(E16/$G$16*100)=TRUE,0,E16/$G$16*100)</f>
        <v>4.4922372104861292</v>
      </c>
      <c r="F17" s="21">
        <f>IF(ISERROR(F16/$H$16*100)=TRUE,0,F16/$H$16*100)</f>
        <v>9.5489432826872154</v>
      </c>
      <c r="G17" s="21">
        <f>IF(ISERROR(G16/$G$16*100)=TRUE,0,G16/$G$16*100)</f>
        <v>100</v>
      </c>
      <c r="H17" s="21">
        <f>IF(ISERROR(H16/$H$16*100)=TRUE,0,H16/$H$16*100)</f>
        <v>100</v>
      </c>
    </row>
    <row r="18" spans="2:12" ht="15" customHeight="1" thickTop="1" x14ac:dyDescent="0.3">
      <c r="B18" s="40" t="s">
        <v>1</v>
      </c>
      <c r="C18" s="23">
        <f t="shared" ref="C18:H18" si="1">SUM(C14,C16)</f>
        <v>17465</v>
      </c>
      <c r="D18" s="23">
        <f t="shared" si="1"/>
        <v>8621718</v>
      </c>
      <c r="E18" s="23">
        <f t="shared" si="1"/>
        <v>13517</v>
      </c>
      <c r="F18" s="23">
        <f t="shared" si="1"/>
        <v>8997764</v>
      </c>
      <c r="G18" s="23">
        <f t="shared" si="1"/>
        <v>77420</v>
      </c>
      <c r="H18" s="23">
        <f t="shared" si="1"/>
        <v>32662151</v>
      </c>
    </row>
    <row r="19" spans="2:12" ht="15" customHeight="1" x14ac:dyDescent="0.3">
      <c r="B19" s="115" t="s">
        <v>8</v>
      </c>
      <c r="C19" s="21">
        <f>IF(ISERROR(C18/$G$18*100)=TRUE,0,C18/$G$18*100)</f>
        <v>22.55877034358047</v>
      </c>
      <c r="D19" s="21">
        <f>IF(ISERROR(D18/$H$18*100)=TRUE,0,D18/$H$18*100)</f>
        <v>26.396663220373945</v>
      </c>
      <c r="E19" s="21">
        <f>IF(ISERROR(E18/$G$18*100)=TRUE,0,E18/$G$18*100)</f>
        <v>17.459312839059674</v>
      </c>
      <c r="F19" s="21">
        <f>IF(ISERROR(F18/$H$18*100)=TRUE,0,F18/$H$18*100)</f>
        <v>27.547983597283597</v>
      </c>
      <c r="G19" s="21">
        <f>IF(ISERROR(G18/$G$18*100)=TRUE,0,G18/$G$18*100)</f>
        <v>100</v>
      </c>
      <c r="H19" s="21">
        <f>IF(ISERROR(H18/$H$18*100)=TRUE,0,H18/$H$18*100)</f>
        <v>100</v>
      </c>
    </row>
    <row r="20" spans="2:12" ht="7.5" customHeight="1" x14ac:dyDescent="0.3">
      <c r="B20" s="122"/>
    </row>
    <row r="21" spans="2:12" x14ac:dyDescent="0.3">
      <c r="B21" s="122"/>
      <c r="C21" s="12" t="s">
        <v>58</v>
      </c>
      <c r="L21" s="38"/>
    </row>
    <row r="22" spans="2:12" ht="14.15" customHeight="1" x14ac:dyDescent="0.3">
      <c r="B22" s="166" t="s">
        <v>5</v>
      </c>
      <c r="C22" s="169" t="s">
        <v>29</v>
      </c>
      <c r="D22" s="170"/>
      <c r="E22" s="169" t="s">
        <v>17</v>
      </c>
      <c r="F22" s="170"/>
      <c r="G22" s="169" t="s">
        <v>18</v>
      </c>
      <c r="H22" s="170"/>
      <c r="I22" s="166" t="s">
        <v>19</v>
      </c>
      <c r="J22" s="168"/>
      <c r="K22" s="166" t="s">
        <v>20</v>
      </c>
      <c r="L22" s="168"/>
    </row>
    <row r="23" spans="2:12" ht="14.15" customHeight="1" x14ac:dyDescent="0.3">
      <c r="B23" s="167"/>
      <c r="C23" s="39" t="s">
        <v>6</v>
      </c>
      <c r="D23" s="39" t="s">
        <v>7</v>
      </c>
      <c r="E23" s="39" t="s">
        <v>6</v>
      </c>
      <c r="F23" s="39" t="s">
        <v>7</v>
      </c>
      <c r="G23" s="39" t="s">
        <v>6</v>
      </c>
      <c r="H23" s="39" t="s">
        <v>7</v>
      </c>
      <c r="I23" s="39" t="s">
        <v>6</v>
      </c>
      <c r="J23" s="39" t="s">
        <v>7</v>
      </c>
      <c r="K23" s="39" t="s">
        <v>6</v>
      </c>
      <c r="L23" s="39" t="s">
        <v>7</v>
      </c>
    </row>
    <row r="24" spans="2:12" ht="15" customHeight="1" x14ac:dyDescent="0.3">
      <c r="B24" s="115" t="s">
        <v>2</v>
      </c>
      <c r="C24" s="13">
        <v>11722</v>
      </c>
      <c r="D24" s="13">
        <v>453340</v>
      </c>
      <c r="E24" s="13">
        <v>22022</v>
      </c>
      <c r="F24" s="13">
        <v>639068</v>
      </c>
      <c r="G24" s="13">
        <v>6977</v>
      </c>
      <c r="H24" s="13">
        <v>274848</v>
      </c>
      <c r="I24" s="13">
        <v>6589</v>
      </c>
      <c r="J24" s="13">
        <v>425870</v>
      </c>
      <c r="K24" s="13">
        <v>7905</v>
      </c>
      <c r="L24" s="13">
        <v>891252</v>
      </c>
    </row>
    <row r="25" spans="2:12" ht="15" customHeight="1" x14ac:dyDescent="0.3">
      <c r="B25" s="115" t="s">
        <v>8</v>
      </c>
      <c r="C25" s="21">
        <f>IF(ISERROR(C24/$G$33*100)=TRUE,0,C24/$G$33*100)</f>
        <v>17.160005855658031</v>
      </c>
      <c r="D25" s="21">
        <f>IF(ISERROR(D24/$H$33*100)=TRUE,0,D24/$H$33*100)</f>
        <v>5.6374984300212274</v>
      </c>
      <c r="E25" s="21">
        <f>IF(ISERROR(E24/$G$33*100)=TRUE,0,E24/$G$33*100)</f>
        <v>32.23832528180354</v>
      </c>
      <c r="F25" s="21">
        <f>IF(ISERROR(F24/$H$33*100)=TRUE,0,F24/$H$33*100)</f>
        <v>7.947114410104569</v>
      </c>
      <c r="G25" s="21">
        <f>IF(ISERROR(G24/$G$33*100)=TRUE,0,G24/$G$33*100)</f>
        <v>10.213731518079344</v>
      </c>
      <c r="H25" s="21">
        <f>IF(ISERROR(H24/$H$33*100)=TRUE,0,H24/$H$33*100)</f>
        <v>3.4178655501267792</v>
      </c>
      <c r="I25" s="21">
        <f>IF(ISERROR(I24/$G$33*100)=TRUE,0,I24/$G$33*100)</f>
        <v>9.6457326892109503</v>
      </c>
      <c r="J25" s="21">
        <f>IF(ISERROR(J24/$H$33*100)=TRUE,0,J24/$H$33*100)</f>
        <v>5.2958959200448668</v>
      </c>
      <c r="K25" s="21">
        <f>IF(ISERROR(K24/$G$33*100)=TRUE,0,K24/$G$33*100)</f>
        <v>11.572244180939833</v>
      </c>
      <c r="L25" s="21">
        <f>IF(ISERROR(L24/$H$33*100)=TRUE,0,L24/$H$33*100)</f>
        <v>11.083142345156569</v>
      </c>
    </row>
    <row r="26" spans="2:12" ht="15" customHeight="1" x14ac:dyDescent="0.3">
      <c r="B26" s="115" t="s">
        <v>3</v>
      </c>
      <c r="C26" s="13">
        <v>4489</v>
      </c>
      <c r="D26" s="13">
        <v>563822</v>
      </c>
      <c r="E26" s="13">
        <v>3236</v>
      </c>
      <c r="F26" s="13">
        <v>377229</v>
      </c>
      <c r="G26" s="13">
        <v>3750</v>
      </c>
      <c r="H26" s="13">
        <v>354413</v>
      </c>
      <c r="I26" s="13">
        <v>4152</v>
      </c>
      <c r="J26" s="13">
        <v>443558</v>
      </c>
      <c r="K26" s="13">
        <v>6348</v>
      </c>
      <c r="L26" s="13">
        <v>824950</v>
      </c>
    </row>
    <row r="27" spans="2:12" ht="15" customHeight="1" thickBot="1" x14ac:dyDescent="0.35">
      <c r="B27" s="121" t="s">
        <v>8</v>
      </c>
      <c r="C27" s="21">
        <f>IF(ISERROR(C26/$G$35*100)=TRUE,0,C26/$G$35*100)</f>
        <v>15.700195858981534</v>
      </c>
      <c r="D27" s="21">
        <f>IF(ISERROR(D26/$H$35*100)=TRUE,0,D26/$H$35*100)</f>
        <v>14.635375837776381</v>
      </c>
      <c r="E27" s="21">
        <f>IF(ISERROR(E26/$G$35*100)=TRUE,0,E26/$G$35*100)</f>
        <v>11.317851147174036</v>
      </c>
      <c r="F27" s="21">
        <f>IF(ISERROR(F26/$H$35*100)=TRUE,0,F26/$H$35*100)</f>
        <v>9.7918992020682882</v>
      </c>
      <c r="G27" s="21">
        <f>IF(ISERROR(G26/$G$35*100)=TRUE,0,G26/$G$35*100)</f>
        <v>13.115556799104644</v>
      </c>
      <c r="H27" s="21">
        <f>IF(ISERROR(H26/$H$35*100)=TRUE,0,H26/$H$35*100)</f>
        <v>9.1996542468967881</v>
      </c>
      <c r="I27" s="21">
        <f>IF(ISERROR(I26/$G$35*100)=TRUE,0,I26/$G$35*100)</f>
        <v>14.521544487968663</v>
      </c>
      <c r="J27" s="21">
        <f>IF(ISERROR(J26/$H$35*100)=TRUE,0,J26/$H$35*100)</f>
        <v>11.513630251839084</v>
      </c>
      <c r="K27" s="21">
        <f>IF(ISERROR(K26/$G$35*100)=TRUE,0,K26/$G$35*100)</f>
        <v>22.202014549524343</v>
      </c>
      <c r="L27" s="21">
        <f>IF(ISERROR(L26/$H$35*100)=TRUE,0,L26/$H$35*100)</f>
        <v>21.413590277381207</v>
      </c>
    </row>
    <row r="28" spans="2:12" ht="15" customHeight="1" thickTop="1" x14ac:dyDescent="0.3">
      <c r="B28" s="40" t="s">
        <v>1</v>
      </c>
      <c r="C28" s="23">
        <f t="shared" ref="C28:L28" si="2">SUM(C24,C26)</f>
        <v>16211</v>
      </c>
      <c r="D28" s="23">
        <f t="shared" si="2"/>
        <v>1017162</v>
      </c>
      <c r="E28" s="23">
        <f t="shared" si="2"/>
        <v>25258</v>
      </c>
      <c r="F28" s="23">
        <f t="shared" si="2"/>
        <v>1016297</v>
      </c>
      <c r="G28" s="23">
        <f t="shared" si="2"/>
        <v>10727</v>
      </c>
      <c r="H28" s="23">
        <f t="shared" si="2"/>
        <v>629261</v>
      </c>
      <c r="I28" s="23">
        <f t="shared" si="2"/>
        <v>10741</v>
      </c>
      <c r="J28" s="23">
        <f t="shared" si="2"/>
        <v>869428</v>
      </c>
      <c r="K28" s="23">
        <f t="shared" si="2"/>
        <v>14253</v>
      </c>
      <c r="L28" s="23">
        <f t="shared" si="2"/>
        <v>1716202</v>
      </c>
    </row>
    <row r="29" spans="2:12" ht="15" customHeight="1" x14ac:dyDescent="0.3">
      <c r="B29" s="115" t="s">
        <v>8</v>
      </c>
      <c r="C29" s="21">
        <f>IF(ISERROR(C28/$G$37*100)=TRUE,0,C28/$G$37*100)</f>
        <v>16.729272873624897</v>
      </c>
      <c r="D29" s="21">
        <f>IF(ISERROR(D28/$H$37*100)=TRUE,0,D28/$H$37*100)</f>
        <v>8.5519132804269731</v>
      </c>
      <c r="E29" s="21">
        <f>IF(ISERROR(E28/$G$37*100)=TRUE,0,E28/$G$37*100)</f>
        <v>26.065509483808384</v>
      </c>
      <c r="F29" s="21">
        <f>IF(ISERROR(F28/$H$37*100)=TRUE,0,F28/$H$37*100)</f>
        <v>8.5446406876761909</v>
      </c>
      <c r="G29" s="21">
        <f>IF(ISERROR(G28/$G$37*100)=TRUE,0,G28/$G$37*100)</f>
        <v>11.069946956719159</v>
      </c>
      <c r="H29" s="21">
        <f>IF(ISERROR(H28/$H$37*100)=TRUE,0,H28/$H$37*100)</f>
        <v>5.2905884242183223</v>
      </c>
      <c r="I29" s="21">
        <f>IF(ISERROR(I28/$G$37*100)=TRUE,0,I28/$G$37*100)</f>
        <v>11.08439454294029</v>
      </c>
      <c r="J29" s="21">
        <f>IF(ISERROR(J28/$H$37*100)=TRUE,0,J28/$H$37*100)</f>
        <v>7.3098216995670917</v>
      </c>
      <c r="K29" s="21">
        <f>IF(ISERROR(K28/$G$37*100)=TRUE,0,K28/$G$37*100)</f>
        <v>14.708674743555344</v>
      </c>
      <c r="L29" s="21">
        <f>IF(ISERROR(L28/$H$37*100)=TRUE,0,L28/$H$37*100)</f>
        <v>14.429177137658829</v>
      </c>
    </row>
    <row r="30" spans="2:12" ht="7.5" customHeight="1" x14ac:dyDescent="0.3">
      <c r="B30" s="122"/>
    </row>
    <row r="31" spans="2:12" ht="14.15" customHeight="1" x14ac:dyDescent="0.3">
      <c r="B31" s="166" t="s">
        <v>5</v>
      </c>
      <c r="C31" s="166" t="s">
        <v>21</v>
      </c>
      <c r="D31" s="168"/>
      <c r="E31" s="166" t="s">
        <v>22</v>
      </c>
      <c r="F31" s="168"/>
      <c r="G31" s="166" t="s">
        <v>1</v>
      </c>
      <c r="H31" s="168"/>
    </row>
    <row r="32" spans="2:12" ht="14.15" customHeight="1" x14ac:dyDescent="0.3">
      <c r="B32" s="167"/>
      <c r="C32" s="39" t="s">
        <v>6</v>
      </c>
      <c r="D32" s="39" t="s">
        <v>7</v>
      </c>
      <c r="E32" s="39" t="s">
        <v>6</v>
      </c>
      <c r="F32" s="39" t="s">
        <v>7</v>
      </c>
      <c r="G32" s="39" t="s">
        <v>6</v>
      </c>
      <c r="H32" s="39" t="s">
        <v>7</v>
      </c>
    </row>
    <row r="33" spans="2:12" ht="15" customHeight="1" x14ac:dyDescent="0.3">
      <c r="B33" s="115" t="s">
        <v>2</v>
      </c>
      <c r="C33" s="13">
        <v>7499</v>
      </c>
      <c r="D33" s="13">
        <v>1956062</v>
      </c>
      <c r="E33" s="13">
        <v>5596</v>
      </c>
      <c r="F33" s="13">
        <v>3401070</v>
      </c>
      <c r="G33" s="13">
        <f>SUM(C24,E24,G24,I24,K24,C33,E33)</f>
        <v>68310</v>
      </c>
      <c r="H33" s="13">
        <f>SUM(D24,F24,H24,J24,L24,D33,F33)</f>
        <v>8041510</v>
      </c>
    </row>
    <row r="34" spans="2:12" ht="15" customHeight="1" x14ac:dyDescent="0.3">
      <c r="B34" s="115" t="s">
        <v>8</v>
      </c>
      <c r="C34" s="21">
        <f>IF(ISERROR(C33/$G$33*100)=TRUE,0,C33/$G$33*100)</f>
        <v>10.977894890938369</v>
      </c>
      <c r="D34" s="21">
        <f>IF(ISERROR(D33/$H$33*100)=TRUE,0,D33/$H$33*100)</f>
        <v>24.324560934451362</v>
      </c>
      <c r="E34" s="21">
        <f>IF(ISERROR(E33/$G$33*100)=TRUE,0,E33/$G$33*100)</f>
        <v>8.1920655833699314</v>
      </c>
      <c r="F34" s="21">
        <f>IF(ISERROR(F33/$H$33*100)=TRUE,0,F33/$H$33*100)</f>
        <v>42.293922410094623</v>
      </c>
      <c r="G34" s="21">
        <f>IF(ISERROR(G33/$G$33*100)=TRUE,0,G33/$G$33*100)</f>
        <v>100</v>
      </c>
      <c r="H34" s="21">
        <f>IF(ISERROR(H33/$H$33*100)=TRUE,0,H33/$H$33*100)</f>
        <v>100</v>
      </c>
    </row>
    <row r="35" spans="2:12" ht="15" customHeight="1" x14ac:dyDescent="0.3">
      <c r="B35" s="115" t="s">
        <v>3</v>
      </c>
      <c r="C35" s="13">
        <v>4417</v>
      </c>
      <c r="D35" s="13">
        <v>707361</v>
      </c>
      <c r="E35" s="13">
        <v>2200</v>
      </c>
      <c r="F35" s="13">
        <v>581127</v>
      </c>
      <c r="G35" s="13">
        <f>SUM(C26,E26,G26,I26,K26,C35,E35)</f>
        <v>28592</v>
      </c>
      <c r="H35" s="13">
        <f>SUM(D26,F26,H26,J26,L26,D35,F35)</f>
        <v>3852460</v>
      </c>
    </row>
    <row r="36" spans="2:12" ht="15" customHeight="1" thickBot="1" x14ac:dyDescent="0.35">
      <c r="B36" s="121" t="s">
        <v>8</v>
      </c>
      <c r="C36" s="21">
        <f>IF(ISERROR(C35/$G$35*100)=TRUE,0,C35/$G$35*100)</f>
        <v>15.448377168438723</v>
      </c>
      <c r="D36" s="21">
        <f>IF(ISERROR(D35/$H$35*100)=TRUE,0,D35/$H$35*100)</f>
        <v>18.361280843928295</v>
      </c>
      <c r="E36" s="21">
        <f>IF(ISERROR(E35/$G$35*100)=TRUE,0,E35/$G$35*100)</f>
        <v>7.6944599888080587</v>
      </c>
      <c r="F36" s="21">
        <f>IF(ISERROR(F35/$H$35*100)=TRUE,0,F35/$H$35*100)</f>
        <v>15.084569340109955</v>
      </c>
      <c r="G36" s="21">
        <f>IF(ISERROR(G35/$G$35*100)=TRUE,0,G35/$G$35*100)</f>
        <v>100</v>
      </c>
      <c r="H36" s="21">
        <f>IF(ISERROR(H35/$H$35*100)=TRUE,0,H35/$H$35*100)</f>
        <v>100</v>
      </c>
    </row>
    <row r="37" spans="2:12" ht="15" customHeight="1" thickTop="1" x14ac:dyDescent="0.3">
      <c r="B37" s="40" t="s">
        <v>1</v>
      </c>
      <c r="C37" s="23">
        <f t="shared" ref="C37:H37" si="3">SUM(C33,C35)</f>
        <v>11916</v>
      </c>
      <c r="D37" s="23">
        <f t="shared" si="3"/>
        <v>2663423</v>
      </c>
      <c r="E37" s="23">
        <f t="shared" si="3"/>
        <v>7796</v>
      </c>
      <c r="F37" s="23">
        <f t="shared" si="3"/>
        <v>3982197</v>
      </c>
      <c r="G37" s="23">
        <f t="shared" si="3"/>
        <v>96902</v>
      </c>
      <c r="H37" s="23">
        <f t="shared" si="3"/>
        <v>11893970</v>
      </c>
    </row>
    <row r="38" spans="2:12" ht="15" customHeight="1" x14ac:dyDescent="0.3">
      <c r="B38" s="115" t="s">
        <v>8</v>
      </c>
      <c r="C38" s="21">
        <f>IF(ISERROR(C37/$G$37*100)=TRUE,0,C37/$G$37*100)</f>
        <v>12.296959815070895</v>
      </c>
      <c r="D38" s="21">
        <f>IF(ISERROR(D37/$H$37*100)=TRUE,0,D37/$H$37*100)</f>
        <v>22.393052950360563</v>
      </c>
      <c r="E38" s="21">
        <f>IF(ISERROR(E37/$G$37*100)=TRUE,0,E37/$G$37*100)</f>
        <v>8.0452415842810261</v>
      </c>
      <c r="F38" s="21">
        <f>IF(ISERROR(F37/$H$37*100)=TRUE,0,F37/$H$37*100)</f>
        <v>33.48080582009203</v>
      </c>
      <c r="G38" s="21">
        <f>IF(ISERROR(G37/$G$37*100)=TRUE,0,G37/$G$37*100)</f>
        <v>100</v>
      </c>
      <c r="H38" s="21">
        <f>IF(ISERROR(H37/$H$37*100)=TRUE,0,H37/$H$37*100)</f>
        <v>100</v>
      </c>
    </row>
    <row r="39" spans="2:12" ht="8.25" customHeight="1" x14ac:dyDescent="0.3">
      <c r="B39" s="122"/>
    </row>
    <row r="40" spans="2:12" x14ac:dyDescent="0.3">
      <c r="B40" s="122"/>
      <c r="C40" s="12" t="s">
        <v>27</v>
      </c>
      <c r="L40" s="38"/>
    </row>
    <row r="41" spans="2:12" ht="14.15" customHeight="1" x14ac:dyDescent="0.3">
      <c r="B41" s="166" t="s">
        <v>5</v>
      </c>
      <c r="C41" s="169" t="s">
        <v>29</v>
      </c>
      <c r="D41" s="170"/>
      <c r="E41" s="169" t="s">
        <v>17</v>
      </c>
      <c r="F41" s="170"/>
      <c r="G41" s="169" t="s">
        <v>18</v>
      </c>
      <c r="H41" s="170"/>
      <c r="I41" s="166" t="s">
        <v>19</v>
      </c>
      <c r="J41" s="168"/>
      <c r="K41" s="166" t="s">
        <v>20</v>
      </c>
      <c r="L41" s="168"/>
    </row>
    <row r="42" spans="2:12" ht="14.15" customHeight="1" x14ac:dyDescent="0.3">
      <c r="B42" s="167"/>
      <c r="C42" s="39" t="s">
        <v>6</v>
      </c>
      <c r="D42" s="39" t="s">
        <v>7</v>
      </c>
      <c r="E42" s="39" t="s">
        <v>6</v>
      </c>
      <c r="F42" s="39" t="s">
        <v>7</v>
      </c>
      <c r="G42" s="39" t="s">
        <v>6</v>
      </c>
      <c r="H42" s="39" t="s">
        <v>7</v>
      </c>
      <c r="I42" s="39" t="s">
        <v>6</v>
      </c>
      <c r="J42" s="39" t="s">
        <v>7</v>
      </c>
      <c r="K42" s="39" t="s">
        <v>6</v>
      </c>
      <c r="L42" s="39" t="s">
        <v>7</v>
      </c>
    </row>
    <row r="43" spans="2:12" ht="15" customHeight="1" x14ac:dyDescent="0.3">
      <c r="B43" s="115" t="s">
        <v>2</v>
      </c>
      <c r="C43" s="13">
        <f t="shared" ref="C43:L43" si="4">SUM(C5,C24)</f>
        <v>13104</v>
      </c>
      <c r="D43" s="13">
        <f t="shared" si="4"/>
        <v>989753</v>
      </c>
      <c r="E43" s="13">
        <f t="shared" si="4"/>
        <v>23463</v>
      </c>
      <c r="F43" s="13">
        <f t="shared" si="4"/>
        <v>1017395</v>
      </c>
      <c r="G43" s="13">
        <f t="shared" si="4"/>
        <v>7977</v>
      </c>
      <c r="H43" s="13">
        <f t="shared" si="4"/>
        <v>577360</v>
      </c>
      <c r="I43" s="13">
        <f t="shared" si="4"/>
        <v>8393</v>
      </c>
      <c r="J43" s="13">
        <f t="shared" si="4"/>
        <v>1034744</v>
      </c>
      <c r="K43" s="13">
        <f t="shared" si="4"/>
        <v>15255</v>
      </c>
      <c r="L43" s="13">
        <f t="shared" si="4"/>
        <v>3524668</v>
      </c>
    </row>
    <row r="44" spans="2:12" ht="15" customHeight="1" x14ac:dyDescent="0.3">
      <c r="B44" s="115" t="s">
        <v>8</v>
      </c>
      <c r="C44" s="21">
        <f>IF(ISERROR(C43/$G$52*100)=TRUE,0,C43/$G$52*100)</f>
        <v>12.311161217587372</v>
      </c>
      <c r="D44" s="21">
        <f>IF(ISERROR(D43/$H$52*100)=TRUE,0,D43/$H$52*100)</f>
        <v>3.726466199519761</v>
      </c>
      <c r="E44" s="21">
        <f>IF(ISERROR(E43/$G$52*100)=TRUE,0,E43/$G$52*100)</f>
        <v>22.043404735062005</v>
      </c>
      <c r="F44" s="21">
        <f>IF(ISERROR(F43/$H$52*100)=TRUE,0,F43/$H$52*100)</f>
        <v>3.8305396185314993</v>
      </c>
      <c r="G44" s="21">
        <f>IF(ISERROR(G43/$G$52*100)=TRUE,0,G43/$G$52*100)</f>
        <v>7.4943630214205195</v>
      </c>
      <c r="H44" s="21">
        <f>IF(ISERROR(H43/$H$52*100)=TRUE,0,H43/$H$52*100)</f>
        <v>2.1737873236602758</v>
      </c>
      <c r="I44" s="21">
        <f>IF(ISERROR(I43/$G$52*100)=TRUE,0,I43/$G$52*100)</f>
        <v>7.8851935362645618</v>
      </c>
      <c r="J44" s="21">
        <f>IF(ISERROR(J43/$H$52*100)=TRUE,0,J43/$H$52*100)</f>
        <v>3.8958594125563399</v>
      </c>
      <c r="K44" s="21">
        <f>IF(ISERROR(K43/$G$52*100)=TRUE,0,K43/$G$52*100)</f>
        <v>14.332018038331453</v>
      </c>
      <c r="L44" s="21">
        <f>IF(ISERROR(L43/$H$52*100)=TRUE,0,L43/$H$52*100)</f>
        <v>13.270539383592588</v>
      </c>
    </row>
    <row r="45" spans="2:12" ht="15" customHeight="1" x14ac:dyDescent="0.3">
      <c r="B45" s="115" t="s">
        <v>3</v>
      </c>
      <c r="C45" s="13">
        <f t="shared" ref="C45:L45" si="5">SUM(C7,C26)</f>
        <v>14996</v>
      </c>
      <c r="D45" s="13">
        <f t="shared" si="5"/>
        <v>3216377</v>
      </c>
      <c r="E45" s="13">
        <f t="shared" si="5"/>
        <v>10048</v>
      </c>
      <c r="F45" s="13">
        <f t="shared" si="5"/>
        <v>2258882</v>
      </c>
      <c r="G45" s="13">
        <f t="shared" si="5"/>
        <v>7671</v>
      </c>
      <c r="H45" s="13">
        <f t="shared" si="5"/>
        <v>1591671</v>
      </c>
      <c r="I45" s="13">
        <f t="shared" si="5"/>
        <v>9080</v>
      </c>
      <c r="J45" s="13">
        <f t="shared" si="5"/>
        <v>2143322</v>
      </c>
      <c r="K45" s="13">
        <f t="shared" si="5"/>
        <v>13641</v>
      </c>
      <c r="L45" s="13">
        <f t="shared" si="5"/>
        <v>3936847</v>
      </c>
    </row>
    <row r="46" spans="2:12" ht="15" customHeight="1" thickBot="1" x14ac:dyDescent="0.35">
      <c r="B46" s="121" t="s">
        <v>8</v>
      </c>
      <c r="C46" s="21">
        <f>IF(ISERROR(C45/$G$54*100)=TRUE,0,C45/$G$54*100)</f>
        <v>22.091276037830351</v>
      </c>
      <c r="D46" s="21">
        <f>IF(ISERROR(D45/$H$54*100)=TRUE,0,D45/$H$54*100)</f>
        <v>17.872708000794621</v>
      </c>
      <c r="E46" s="21">
        <f>IF(ISERROR(E45/$G$54*100)=TRUE,0,E45/$G$54*100)</f>
        <v>14.802156683656934</v>
      </c>
      <c r="F46" s="21">
        <f>IF(ISERROR(F45/$H$54*100)=TRUE,0,F45/$H$54*100)</f>
        <v>12.552116370142851</v>
      </c>
      <c r="G46" s="21">
        <f>IF(ISERROR(G45/$G$54*100)=TRUE,0,G45/$G$54*100)</f>
        <v>11.300492030287852</v>
      </c>
      <c r="H46" s="21">
        <f>IF(ISERROR(H45/$H$54*100)=TRUE,0,H45/$H$54*100)</f>
        <v>8.8445698425068873</v>
      </c>
      <c r="I46" s="21">
        <f>IF(ISERROR(I45/$G$54*100)=TRUE,0,I45/$G$54*100)</f>
        <v>13.376152735629473</v>
      </c>
      <c r="J46" s="21">
        <f>IF(ISERROR(J45/$H$54*100)=TRUE,0,J45/$H$54*100)</f>
        <v>11.909974563827291</v>
      </c>
      <c r="K46" s="21">
        <f>IF(ISERROR(K45/$G$54*100)=TRUE,0,K45/$G$54*100)</f>
        <v>20.09516513950679</v>
      </c>
      <c r="L46" s="21">
        <f>IF(ISERROR(L45/$H$54*100)=TRUE,0,L45/$H$54*100)</f>
        <v>21.876203217099331</v>
      </c>
    </row>
    <row r="47" spans="2:12" ht="15" customHeight="1" thickTop="1" x14ac:dyDescent="0.3">
      <c r="B47" s="40" t="s">
        <v>1</v>
      </c>
      <c r="C47" s="23">
        <f t="shared" ref="C47:L47" si="6">SUM(C43,C45)</f>
        <v>28100</v>
      </c>
      <c r="D47" s="23">
        <f t="shared" si="6"/>
        <v>4206130</v>
      </c>
      <c r="E47" s="23">
        <f t="shared" si="6"/>
        <v>33511</v>
      </c>
      <c r="F47" s="23">
        <f t="shared" si="6"/>
        <v>3276277</v>
      </c>
      <c r="G47" s="23">
        <f t="shared" si="6"/>
        <v>15648</v>
      </c>
      <c r="H47" s="23">
        <f t="shared" si="6"/>
        <v>2169031</v>
      </c>
      <c r="I47" s="23">
        <f t="shared" si="6"/>
        <v>17473</v>
      </c>
      <c r="J47" s="23">
        <f t="shared" si="6"/>
        <v>3178066</v>
      </c>
      <c r="K47" s="23">
        <f t="shared" si="6"/>
        <v>28896</v>
      </c>
      <c r="L47" s="23">
        <f t="shared" si="6"/>
        <v>7461515</v>
      </c>
    </row>
    <row r="48" spans="2:12" ht="15" customHeight="1" x14ac:dyDescent="0.3">
      <c r="B48" s="115" t="s">
        <v>8</v>
      </c>
      <c r="C48" s="21">
        <f>IF(ISERROR(C47/$G$56*100)=TRUE,0,C47/$G$56*100)</f>
        <v>16.119594772891546</v>
      </c>
      <c r="D48" s="21">
        <f>IF(ISERROR(D47/$H$56*100)=TRUE,0,D47/$H$56*100)</f>
        <v>9.4400722181358656</v>
      </c>
      <c r="E48" s="21">
        <f>IF(ISERROR(E47/$G$56*100)=TRUE,0,E47/$G$56*100)</f>
        <v>19.22362065602735</v>
      </c>
      <c r="F48" s="21">
        <f>IF(ISERROR(F47/$H$56*100)=TRUE,0,F47/$H$56*100)</f>
        <v>7.3531468325081537</v>
      </c>
      <c r="G48" s="21">
        <f>IF(ISERROR(G47/$G$56*100)=TRUE,0,G47/$G$56*100)</f>
        <v>8.9764917795803179</v>
      </c>
      <c r="H48" s="21">
        <f>IF(ISERROR(H47/$H$56*100)=TRUE,0,H47/$H$56*100)</f>
        <v>4.8680875967636412</v>
      </c>
      <c r="I48" s="21">
        <f>IF(ISERROR(I47/$G$56*100)=TRUE,0,I47/$G$56*100)</f>
        <v>10.023404963228968</v>
      </c>
      <c r="J48" s="21">
        <f>IF(ISERROR(J47/$H$56*100)=TRUE,0,J47/$H$56*100)</f>
        <v>7.1327259390466233</v>
      </c>
      <c r="K48" s="21">
        <f>IF(ISERROR(K47/$G$56*100)=TRUE,0,K47/$G$56*100)</f>
        <v>16.576221016280218</v>
      </c>
      <c r="L48" s="21">
        <f>IF(ISERROR(L47/$H$56*100)=TRUE,0,L47/$H$56*100)</f>
        <v>16.746329870142869</v>
      </c>
    </row>
    <row r="49" spans="2:8" ht="7.5" customHeight="1" x14ac:dyDescent="0.3">
      <c r="B49" s="122"/>
    </row>
    <row r="50" spans="2:8" ht="14.15" customHeight="1" x14ac:dyDescent="0.3">
      <c r="B50" s="166" t="s">
        <v>5</v>
      </c>
      <c r="C50" s="166" t="s">
        <v>21</v>
      </c>
      <c r="D50" s="168"/>
      <c r="E50" s="166" t="s">
        <v>22</v>
      </c>
      <c r="F50" s="168"/>
      <c r="G50" s="166" t="s">
        <v>1</v>
      </c>
      <c r="H50" s="168"/>
    </row>
    <row r="51" spans="2:8" ht="14.15" customHeight="1" x14ac:dyDescent="0.3">
      <c r="B51" s="167"/>
      <c r="C51" s="39" t="s">
        <v>6</v>
      </c>
      <c r="D51" s="39" t="s">
        <v>7</v>
      </c>
      <c r="E51" s="39" t="s">
        <v>6</v>
      </c>
      <c r="F51" s="39" t="s">
        <v>7</v>
      </c>
      <c r="G51" s="39" t="s">
        <v>6</v>
      </c>
      <c r="H51" s="39" t="s">
        <v>7</v>
      </c>
    </row>
    <row r="52" spans="2:8" ht="15" customHeight="1" x14ac:dyDescent="0.3">
      <c r="B52" s="115" t="s">
        <v>2</v>
      </c>
      <c r="C52" s="13">
        <f t="shared" ref="C52:H52" si="7">SUM(C14,C33)</f>
        <v>20900</v>
      </c>
      <c r="D52" s="13">
        <f t="shared" si="7"/>
        <v>8367903</v>
      </c>
      <c r="E52" s="13">
        <f t="shared" si="7"/>
        <v>17348</v>
      </c>
      <c r="F52" s="13">
        <f t="shared" si="7"/>
        <v>11048273</v>
      </c>
      <c r="G52" s="13">
        <f t="shared" si="7"/>
        <v>106440</v>
      </c>
      <c r="H52" s="13">
        <f t="shared" si="7"/>
        <v>26560096</v>
      </c>
    </row>
    <row r="53" spans="2:8" ht="15" customHeight="1" x14ac:dyDescent="0.3">
      <c r="B53" s="115" t="s">
        <v>8</v>
      </c>
      <c r="C53" s="21">
        <f>IF(ISERROR(C52/$G$52*100)=TRUE,0,C52/$G$52*100)</f>
        <v>19.635475385193537</v>
      </c>
      <c r="D53" s="21">
        <f>IF(ISERROR(D52/$H$52*100)=TRUE,0,D52/$H$52*100)</f>
        <v>31.505545010078279</v>
      </c>
      <c r="E53" s="21">
        <f>IF(ISERROR(E52/$G$52*100)=TRUE,0,E52/$G$52*100)</f>
        <v>16.298384066140549</v>
      </c>
      <c r="F53" s="21">
        <f>IF(ISERROR(F52/$H$52*100)=TRUE,0,F52/$H$52*100)</f>
        <v>41.597263052061258</v>
      </c>
      <c r="G53" s="21">
        <f>IF(ISERROR(G52/$G$52*100)=TRUE,0,G52/$G$52*100)</f>
        <v>100</v>
      </c>
      <c r="H53" s="21">
        <f>IF(ISERROR(H52/$H$52*100)=TRUE,0,H52/$H$52*100)</f>
        <v>100</v>
      </c>
    </row>
    <row r="54" spans="2:8" ht="15" customHeight="1" x14ac:dyDescent="0.3">
      <c r="B54" s="115" t="s">
        <v>3</v>
      </c>
      <c r="C54" s="13">
        <f t="shared" ref="C54:H54" si="8">SUM(C16,C35)</f>
        <v>8481</v>
      </c>
      <c r="D54" s="13">
        <f t="shared" si="8"/>
        <v>2917238</v>
      </c>
      <c r="E54" s="13">
        <f t="shared" si="8"/>
        <v>3965</v>
      </c>
      <c r="F54" s="13">
        <f t="shared" si="8"/>
        <v>1931688</v>
      </c>
      <c r="G54" s="13">
        <f t="shared" si="8"/>
        <v>67882</v>
      </c>
      <c r="H54" s="13">
        <f t="shared" si="8"/>
        <v>17996025</v>
      </c>
    </row>
    <row r="55" spans="2:8" ht="15" customHeight="1" thickBot="1" x14ac:dyDescent="0.35">
      <c r="B55" s="121" t="s">
        <v>8</v>
      </c>
      <c r="C55" s="21">
        <f>IF(ISERROR(C54/$G$54*100)=TRUE,0,C54/$G$54*100)</f>
        <v>12.493739135558764</v>
      </c>
      <c r="D55" s="21">
        <f>IF(ISERROR(D54/$H$54*100)=TRUE,0,D54/$H$54*100)</f>
        <v>16.21045758716161</v>
      </c>
      <c r="E55" s="21">
        <f>IF(ISERROR(E54/$G$54*100)=TRUE,0,E54/$G$54*100)</f>
        <v>5.8410182375298314</v>
      </c>
      <c r="F55" s="21">
        <f>IF(ISERROR(F54/$H$54*100)=TRUE,0,F54/$H$54*100)</f>
        <v>10.733970418467411</v>
      </c>
      <c r="G55" s="21">
        <f>IF(ISERROR(G54/$G$54*100)=TRUE,0,G54/$G$54*100)</f>
        <v>100</v>
      </c>
      <c r="H55" s="21">
        <f>IF(ISERROR(H54/$H$54*100)=TRUE,0,H54/$H$54*100)</f>
        <v>100</v>
      </c>
    </row>
    <row r="56" spans="2:8" ht="15" customHeight="1" thickTop="1" x14ac:dyDescent="0.3">
      <c r="B56" s="40" t="s">
        <v>1</v>
      </c>
      <c r="C56" s="23">
        <f t="shared" ref="C56:H56" si="9">SUM(C52,C54)</f>
        <v>29381</v>
      </c>
      <c r="D56" s="23">
        <f t="shared" si="9"/>
        <v>11285141</v>
      </c>
      <c r="E56" s="23">
        <f t="shared" si="9"/>
        <v>21313</v>
      </c>
      <c r="F56" s="23">
        <f t="shared" si="9"/>
        <v>12979961</v>
      </c>
      <c r="G56" s="23">
        <f t="shared" si="9"/>
        <v>174322</v>
      </c>
      <c r="H56" s="23">
        <f t="shared" si="9"/>
        <v>44556121</v>
      </c>
    </row>
    <row r="57" spans="2:8" ht="15" customHeight="1" x14ac:dyDescent="0.3">
      <c r="B57" s="115" t="s">
        <v>8</v>
      </c>
      <c r="C57" s="21">
        <f>IF(ISERROR(C56/$G$56*100)=TRUE,0,C56/$G$56*100)</f>
        <v>16.854441780153966</v>
      </c>
      <c r="D57" s="21">
        <f>IF(ISERROR(D56/$H$56*100)=TRUE,0,D56/$H$56*100)</f>
        <v>25.327925202465444</v>
      </c>
      <c r="E57" s="21">
        <f>IF(ISERROR(E56/$G$56*100)=TRUE,0,E56/$G$56*100)</f>
        <v>12.226225031837634</v>
      </c>
      <c r="F57" s="21">
        <f>IF(ISERROR(F56/$H$56*100)=TRUE,0,F56/$H$56*100)</f>
        <v>29.131712340937398</v>
      </c>
      <c r="G57" s="21">
        <f>IF(ISERROR(G56/$G$56*100)=TRUE,0,G56/$G$56*100)</f>
        <v>100</v>
      </c>
      <c r="H57" s="21">
        <f>IF(ISERROR(H56/$H$56*100)=TRUE,0,H56/$H$56*100)</f>
        <v>100</v>
      </c>
    </row>
  </sheetData>
  <mergeCells count="30">
    <mergeCell ref="B41:B42"/>
    <mergeCell ref="C41:D41"/>
    <mergeCell ref="E41:F41"/>
    <mergeCell ref="B50:B51"/>
    <mergeCell ref="C50:D50"/>
    <mergeCell ref="E50:F50"/>
    <mergeCell ref="G50:H50"/>
    <mergeCell ref="K3:L3"/>
    <mergeCell ref="G3:H3"/>
    <mergeCell ref="C12:D12"/>
    <mergeCell ref="G12:H12"/>
    <mergeCell ref="I3:J3"/>
    <mergeCell ref="K41:L41"/>
    <mergeCell ref="C22:D22"/>
    <mergeCell ref="E22:F22"/>
    <mergeCell ref="K22:L22"/>
    <mergeCell ref="I22:J22"/>
    <mergeCell ref="I41:J41"/>
    <mergeCell ref="C31:D31"/>
    <mergeCell ref="E31:F31"/>
    <mergeCell ref="G41:H41"/>
    <mergeCell ref="G22:H22"/>
    <mergeCell ref="B22:B23"/>
    <mergeCell ref="G31:H31"/>
    <mergeCell ref="B3:B4"/>
    <mergeCell ref="C3:D3"/>
    <mergeCell ref="E3:F3"/>
    <mergeCell ref="B12:B13"/>
    <mergeCell ref="E12:F12"/>
    <mergeCell ref="B31:B32"/>
  </mergeCells>
  <phoneticPr fontId="2"/>
  <printOptions horizontalCentered="1"/>
  <pageMargins left="0.59055118110236227" right="0.11811023622047245" top="0.74803149606299213" bottom="0.55118110236220474" header="0.31496062992125984" footer="0.31496062992125984"/>
  <pageSetup paperSize="9" scale="99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7">
    <tabColor indexed="44"/>
    <pageSetUpPr fitToPage="1"/>
  </sheetPr>
  <dimension ref="B1:L57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08984375" style="5" customWidth="1"/>
    <col min="2" max="2" width="12.453125" style="5" customWidth="1"/>
    <col min="3" max="3" width="6.26953125" style="5" customWidth="1"/>
    <col min="4" max="4" width="9.453125" style="5" customWidth="1"/>
    <col min="5" max="5" width="6.26953125" style="5" customWidth="1"/>
    <col min="6" max="6" width="9.453125" style="5" customWidth="1"/>
    <col min="7" max="7" width="6.26953125" style="5" customWidth="1"/>
    <col min="8" max="8" width="9.453125" style="5" customWidth="1"/>
    <col min="9" max="9" width="6.26953125" style="5" customWidth="1"/>
    <col min="10" max="10" width="9.453125" style="5" customWidth="1"/>
    <col min="11" max="11" width="6.26953125" style="5" customWidth="1"/>
    <col min="12" max="12" width="9.453125" style="5" customWidth="1"/>
    <col min="13" max="13" width="1.08984375" style="5" customWidth="1"/>
    <col min="14" max="14" width="8.08984375" style="5" customWidth="1"/>
    <col min="15" max="15" width="8.7265625" style="5" customWidth="1"/>
    <col min="16" max="16384" width="10" style="5"/>
  </cols>
  <sheetData>
    <row r="1" spans="2:12" ht="14" x14ac:dyDescent="0.3">
      <c r="B1" s="41" t="s">
        <v>65</v>
      </c>
      <c r="L1" s="42" t="s">
        <v>153</v>
      </c>
    </row>
    <row r="2" spans="2:12" ht="15" customHeight="1" x14ac:dyDescent="0.3">
      <c r="C2" s="6" t="s">
        <v>44</v>
      </c>
      <c r="L2" s="42" t="s">
        <v>4</v>
      </c>
    </row>
    <row r="3" spans="2:12" ht="14.15" customHeight="1" x14ac:dyDescent="0.3">
      <c r="B3" s="175" t="s">
        <v>5</v>
      </c>
      <c r="C3" s="171" t="s">
        <v>30</v>
      </c>
      <c r="D3" s="172"/>
      <c r="E3" s="171" t="s">
        <v>31</v>
      </c>
      <c r="F3" s="172"/>
      <c r="G3" s="171" t="s">
        <v>32</v>
      </c>
      <c r="H3" s="172"/>
      <c r="I3" s="45" t="s">
        <v>33</v>
      </c>
      <c r="J3" s="44"/>
      <c r="K3" s="45" t="s">
        <v>60</v>
      </c>
      <c r="L3" s="44"/>
    </row>
    <row r="4" spans="2:12" ht="14.15" customHeight="1" x14ac:dyDescent="0.3">
      <c r="B4" s="176"/>
      <c r="C4" s="46" t="s">
        <v>6</v>
      </c>
      <c r="D4" s="46" t="s">
        <v>7</v>
      </c>
      <c r="E4" s="46" t="s">
        <v>6</v>
      </c>
      <c r="F4" s="46" t="s">
        <v>7</v>
      </c>
      <c r="G4" s="46" t="s">
        <v>6</v>
      </c>
      <c r="H4" s="46" t="s">
        <v>7</v>
      </c>
      <c r="I4" s="46" t="s">
        <v>6</v>
      </c>
      <c r="J4" s="46" t="s">
        <v>7</v>
      </c>
      <c r="K4" s="46" t="s">
        <v>6</v>
      </c>
      <c r="L4" s="46" t="s">
        <v>7</v>
      </c>
    </row>
    <row r="5" spans="2:12" ht="15" customHeight="1" x14ac:dyDescent="0.3">
      <c r="B5" s="119" t="s">
        <v>2</v>
      </c>
      <c r="C5" s="13">
        <v>804</v>
      </c>
      <c r="D5" s="20">
        <v>238777</v>
      </c>
      <c r="E5" s="13">
        <v>1340</v>
      </c>
      <c r="F5" s="20">
        <v>574970</v>
      </c>
      <c r="G5" s="13">
        <v>8073</v>
      </c>
      <c r="H5" s="20">
        <v>2659394</v>
      </c>
      <c r="I5" s="13">
        <v>22399</v>
      </c>
      <c r="J5" s="20">
        <v>11591540</v>
      </c>
      <c r="K5" s="13">
        <v>5098</v>
      </c>
      <c r="L5" s="20">
        <v>3259377</v>
      </c>
    </row>
    <row r="6" spans="2:12" ht="15" customHeight="1" x14ac:dyDescent="0.3">
      <c r="B6" s="119" t="s">
        <v>8</v>
      </c>
      <c r="C6" s="21">
        <f>IF(ISERROR(C5/$E$14*100)=TRUE,0,C5/$E$14*100)</f>
        <v>2.1085759244689224</v>
      </c>
      <c r="D6" s="21">
        <f>IF(ISERROR(D5/$F$14*100)=TRUE,0,D5/$F$14*100)</f>
        <v>1.2893911014588262</v>
      </c>
      <c r="E6" s="21">
        <f>IF(ISERROR(E5/$E$14*100)=TRUE,0,E5/$E$14*100)</f>
        <v>3.5142932074482034</v>
      </c>
      <c r="F6" s="21">
        <f>IF(ISERROR(F5/$F$14*100)=TRUE,0,F5/$F$14*100)</f>
        <v>3.1048266860115561</v>
      </c>
      <c r="G6" s="21">
        <f>IF(ISERROR(G5/$E$14*100)=TRUE,0,G5/$E$14*100)</f>
        <v>21.172305271439811</v>
      </c>
      <c r="H6" s="21">
        <f>IF(ISERROR(H5/$F$14*100)=TRUE,0,H5/$F$14*100)</f>
        <v>14.360675269699316</v>
      </c>
      <c r="I6" s="21">
        <f>IF(ISERROR(I5/$E$14*100)=TRUE,0,I5/$E$14*100)</f>
        <v>58.743771308680827</v>
      </c>
      <c r="J6" s="21">
        <f>IF(ISERROR(J5/$F$14*100)=TRUE,0,J5/$F$14*100)</f>
        <v>62.594087907143667</v>
      </c>
      <c r="K6" s="21">
        <f>IF(ISERROR(K5/$E$14*100)=TRUE,0,K5/$E$14*100)</f>
        <v>13.370049829530553</v>
      </c>
      <c r="L6" s="21">
        <f>IF(ISERROR(L5/$F$14*100)=TRUE,0,L5/$F$14*100)</f>
        <v>17.60057166351686</v>
      </c>
    </row>
    <row r="7" spans="2:12" ht="15" customHeight="1" x14ac:dyDescent="0.3">
      <c r="B7" s="119" t="s">
        <v>3</v>
      </c>
      <c r="C7" s="13">
        <v>3519</v>
      </c>
      <c r="D7" s="20">
        <v>1371086</v>
      </c>
      <c r="E7" s="13">
        <v>13278</v>
      </c>
      <c r="F7" s="20">
        <v>4467305</v>
      </c>
      <c r="G7" s="13">
        <v>3687</v>
      </c>
      <c r="H7" s="20">
        <v>764621</v>
      </c>
      <c r="I7" s="13">
        <v>4560</v>
      </c>
      <c r="J7" s="20">
        <v>1892714</v>
      </c>
      <c r="K7" s="13">
        <v>10876</v>
      </c>
      <c r="L7" s="20">
        <v>4546619</v>
      </c>
    </row>
    <row r="8" spans="2:12" ht="15" customHeight="1" thickBot="1" x14ac:dyDescent="0.35">
      <c r="B8" s="116" t="s">
        <v>8</v>
      </c>
      <c r="C8" s="21">
        <f>IF(ISERROR(C7/$E$16*100)=TRUE,0,C7/$E$16*100)</f>
        <v>8.956477475184526</v>
      </c>
      <c r="D8" s="21">
        <f>IF(ISERROR(D7/$F$16*100)=TRUE,0,D7/$F$16*100)</f>
        <v>9.6940622820342668</v>
      </c>
      <c r="E8" s="21">
        <f>IF(ISERROR(E7/$E$16*100)=TRUE,0,E7/$E$16*100)</f>
        <v>33.794858742682614</v>
      </c>
      <c r="F8" s="21">
        <f>IF(ISERROR(F7/$F$16*100)=TRUE,0,F7/$F$16*100)</f>
        <v>31.585424184072401</v>
      </c>
      <c r="G8" s="21">
        <f>IF(ISERROR(G7/$E$16*100)=TRUE,0,G7/$E$16*100)</f>
        <v>9.3840671926698906</v>
      </c>
      <c r="H8" s="21">
        <f>IF(ISERROR(H7/$F$16*100)=TRUE,0,H7/$F$16*100)</f>
        <v>5.406140531047158</v>
      </c>
      <c r="I8" s="21">
        <f>IF(ISERROR(I7/$E$16*100)=TRUE,0,I7/$E$16*100)</f>
        <v>11.606006617459913</v>
      </c>
      <c r="J8" s="21">
        <f>IF(ISERROR(J7/$F$16*100)=TRUE,0,J7/$F$16*100)</f>
        <v>13.382156478935828</v>
      </c>
      <c r="K8" s="21">
        <f>IF(ISERROR(K7/$E$16*100)=TRUE,0,K7/$E$16*100)</f>
        <v>27.681343853397809</v>
      </c>
      <c r="L8" s="21">
        <f>IF(ISERROR(L7/$F$16*100)=TRUE,0,L7/$F$16*100)</f>
        <v>32.146202177456672</v>
      </c>
    </row>
    <row r="9" spans="2:12" ht="15" customHeight="1" thickTop="1" x14ac:dyDescent="0.3">
      <c r="B9" s="47" t="s">
        <v>1</v>
      </c>
      <c r="C9" s="23">
        <f t="shared" ref="C9:L9" si="0">SUM(C5,C7)</f>
        <v>4323</v>
      </c>
      <c r="D9" s="23">
        <f t="shared" si="0"/>
        <v>1609863</v>
      </c>
      <c r="E9" s="23">
        <f t="shared" si="0"/>
        <v>14618</v>
      </c>
      <c r="F9" s="23">
        <f t="shared" si="0"/>
        <v>5042275</v>
      </c>
      <c r="G9" s="23">
        <f t="shared" si="0"/>
        <v>11760</v>
      </c>
      <c r="H9" s="23">
        <f t="shared" si="0"/>
        <v>3424015</v>
      </c>
      <c r="I9" s="23">
        <f t="shared" si="0"/>
        <v>26959</v>
      </c>
      <c r="J9" s="23">
        <f t="shared" si="0"/>
        <v>13484254</v>
      </c>
      <c r="K9" s="23">
        <f t="shared" si="0"/>
        <v>15974</v>
      </c>
      <c r="L9" s="23">
        <f t="shared" si="0"/>
        <v>7805996</v>
      </c>
    </row>
    <row r="10" spans="2:12" ht="15" customHeight="1" x14ac:dyDescent="0.3">
      <c r="B10" s="119" t="s">
        <v>8</v>
      </c>
      <c r="C10" s="21">
        <f>IF(ISERROR(C9/$E$18*100)=TRUE,0,C9/$E$18*100)</f>
        <v>5.5838284680960992</v>
      </c>
      <c r="D10" s="21">
        <f>IF(ISERROR(D9/$F$18*100)=TRUE,0,D9/$F$18*100)</f>
        <v>4.9288333765893126</v>
      </c>
      <c r="E10" s="21">
        <f>IF(ISERROR(E9/$E$18*100)=TRUE,0,E9/$E$18*100)</f>
        <v>18.881425988116764</v>
      </c>
      <c r="F10" s="21">
        <f>IF(ISERROR(F9/$F$18*100)=TRUE,0,F9/$F$18*100)</f>
        <v>15.437669735835829</v>
      </c>
      <c r="G10" s="21">
        <f>IF(ISERROR(G9/$E$18*100)=TRUE,0,G9/$E$18*100)</f>
        <v>15.18987341772152</v>
      </c>
      <c r="H10" s="21">
        <f>IF(ISERROR(H9/$F$18*100)=TRUE,0,H9/$F$18*100)</f>
        <v>10.483127703377528</v>
      </c>
      <c r="I10" s="21">
        <f>IF(ISERROR(I9/$E$18*100)=TRUE,0,I9/$E$18*100)</f>
        <v>34.821751485404292</v>
      </c>
      <c r="J10" s="21">
        <f>IF(ISERROR(J9/$F$18*100)=TRUE,0,J9/$F$18*100)</f>
        <v>41.284035457432061</v>
      </c>
      <c r="K10" s="21">
        <f>IF(ISERROR(K9/$E$18*100)=TRUE,0,K9/$E$18*100)</f>
        <v>20.632911392405063</v>
      </c>
      <c r="L10" s="21">
        <f>IF(ISERROR(L9/$F$18*100)=TRUE,0,L9/$F$18*100)</f>
        <v>23.899209822402696</v>
      </c>
    </row>
    <row r="11" spans="2:12" ht="7.5" customHeight="1" x14ac:dyDescent="0.3">
      <c r="B11" s="123"/>
    </row>
    <row r="12" spans="2:12" ht="14.15" customHeight="1" x14ac:dyDescent="0.3">
      <c r="B12" s="175" t="s">
        <v>5</v>
      </c>
      <c r="C12" s="173" t="s">
        <v>23</v>
      </c>
      <c r="D12" s="174"/>
      <c r="E12" s="43" t="s">
        <v>1</v>
      </c>
      <c r="F12" s="48"/>
    </row>
    <row r="13" spans="2:12" ht="14.15" customHeight="1" x14ac:dyDescent="0.3">
      <c r="B13" s="176"/>
      <c r="C13" s="46" t="s">
        <v>6</v>
      </c>
      <c r="D13" s="46" t="s">
        <v>7</v>
      </c>
      <c r="E13" s="46" t="s">
        <v>6</v>
      </c>
      <c r="F13" s="46" t="s">
        <v>7</v>
      </c>
    </row>
    <row r="14" spans="2:12" ht="15" customHeight="1" x14ac:dyDescent="0.3">
      <c r="B14" s="119" t="s">
        <v>2</v>
      </c>
      <c r="C14" s="13">
        <v>416</v>
      </c>
      <c r="D14" s="20">
        <v>194528</v>
      </c>
      <c r="E14" s="13">
        <f>SUM(C5,E5,G5,I5,K5,C14)</f>
        <v>38130</v>
      </c>
      <c r="F14" s="13">
        <f>SUM(D5,F5,H5,J5,L5,D14)</f>
        <v>18518586</v>
      </c>
    </row>
    <row r="15" spans="2:12" ht="15" customHeight="1" x14ac:dyDescent="0.3">
      <c r="B15" s="119" t="s">
        <v>8</v>
      </c>
      <c r="C15" s="21">
        <f>IF(ISERROR(C14/$E$14*100)=TRUE,0,C14/$E$14*100)</f>
        <v>1.0910044584316811</v>
      </c>
      <c r="D15" s="21">
        <f>IF(ISERROR(D14/$F$14*100)=TRUE,0,D14/$F$14*100)</f>
        <v>1.0504473721697758</v>
      </c>
      <c r="E15" s="21">
        <f>IF(ISERROR(E14/$E$14*100)=TRUE,0,E14/$E$14*100)</f>
        <v>100</v>
      </c>
      <c r="F15" s="21">
        <f>IF(ISERROR(F14/$F$14*100)=TRUE,0,F14/$F$14*100)</f>
        <v>100</v>
      </c>
    </row>
    <row r="16" spans="2:12" ht="15" customHeight="1" x14ac:dyDescent="0.3">
      <c r="B16" s="119" t="s">
        <v>3</v>
      </c>
      <c r="C16" s="13">
        <v>3370</v>
      </c>
      <c r="D16" s="20">
        <v>1101220</v>
      </c>
      <c r="E16" s="13">
        <f>SUM(C7,E7,G7,I7,K7,C16)</f>
        <v>39290</v>
      </c>
      <c r="F16" s="13">
        <f>SUM(D7,F7,H7,J7,L7,D16)</f>
        <v>14143565</v>
      </c>
    </row>
    <row r="17" spans="2:12" ht="15" customHeight="1" thickBot="1" x14ac:dyDescent="0.35">
      <c r="B17" s="116" t="s">
        <v>8</v>
      </c>
      <c r="C17" s="21">
        <f>IF(ISERROR(C16/$E$16*100)=TRUE,0,C16/$E$16*100)</f>
        <v>8.5772461186052436</v>
      </c>
      <c r="D17" s="21">
        <f>IF(ISERROR(D16/$F$16*100)=TRUE,0,D16/$F$16*100)</f>
        <v>7.7860143464536691</v>
      </c>
      <c r="E17" s="21">
        <f>IF(ISERROR(E16/$E$16*100)=TRUE,0,E16/$E$16*100)</f>
        <v>100</v>
      </c>
      <c r="F17" s="21">
        <f>IF(ISERROR(F16/$F$16*100)=TRUE,0,F16/$F$16*100)</f>
        <v>100</v>
      </c>
    </row>
    <row r="18" spans="2:12" ht="15" customHeight="1" thickTop="1" x14ac:dyDescent="0.3">
      <c r="B18" s="47" t="s">
        <v>1</v>
      </c>
      <c r="C18" s="23">
        <f>SUM(C14,C16)</f>
        <v>3786</v>
      </c>
      <c r="D18" s="23">
        <f>SUM(D14,D16)</f>
        <v>1295748</v>
      </c>
      <c r="E18" s="23">
        <f>SUM(E14,E16)</f>
        <v>77420</v>
      </c>
      <c r="F18" s="23">
        <f>SUM(F14,F16)</f>
        <v>32662151</v>
      </c>
    </row>
    <row r="19" spans="2:12" ht="15" customHeight="1" x14ac:dyDescent="0.3">
      <c r="B19" s="119" t="s">
        <v>8</v>
      </c>
      <c r="C19" s="21">
        <f>IF(ISERROR(C18/$E$18*100)=TRUE,0,C18/$E$18*100)</f>
        <v>4.890209248256264</v>
      </c>
      <c r="D19" s="21">
        <f>IF(ISERROR(D18/$F$18*100)=TRUE,0,D18/$F$18*100)</f>
        <v>3.9671239043625754</v>
      </c>
      <c r="E19" s="21">
        <f>IF(ISERROR(E18/$E$18*100)=TRUE,0,E18/$E$18*100)</f>
        <v>100</v>
      </c>
      <c r="F19" s="21">
        <f>IF(ISERROR(F18/$F$18*100)=TRUE,0,F18/$F$18*100)</f>
        <v>100</v>
      </c>
    </row>
    <row r="20" spans="2:12" x14ac:dyDescent="0.3">
      <c r="B20" s="123"/>
    </row>
    <row r="21" spans="2:12" x14ac:dyDescent="0.3">
      <c r="B21" s="123"/>
      <c r="C21" s="6" t="s">
        <v>45</v>
      </c>
    </row>
    <row r="22" spans="2:12" ht="14.15" customHeight="1" x14ac:dyDescent="0.3">
      <c r="B22" s="175" t="s">
        <v>5</v>
      </c>
      <c r="C22" s="171" t="s">
        <v>30</v>
      </c>
      <c r="D22" s="172"/>
      <c r="E22" s="171" t="s">
        <v>31</v>
      </c>
      <c r="F22" s="172"/>
      <c r="G22" s="171" t="s">
        <v>32</v>
      </c>
      <c r="H22" s="172"/>
      <c r="I22" s="45" t="s">
        <v>33</v>
      </c>
      <c r="J22" s="44"/>
      <c r="K22" s="45" t="s">
        <v>60</v>
      </c>
      <c r="L22" s="44"/>
    </row>
    <row r="23" spans="2:12" ht="14.15" customHeight="1" x14ac:dyDescent="0.3">
      <c r="B23" s="176"/>
      <c r="C23" s="46" t="s">
        <v>6</v>
      </c>
      <c r="D23" s="46" t="s">
        <v>7</v>
      </c>
      <c r="E23" s="46" t="s">
        <v>6</v>
      </c>
      <c r="F23" s="46" t="s">
        <v>7</v>
      </c>
      <c r="G23" s="46" t="s">
        <v>6</v>
      </c>
      <c r="H23" s="46" t="s">
        <v>7</v>
      </c>
      <c r="I23" s="46" t="s">
        <v>6</v>
      </c>
      <c r="J23" s="46" t="s">
        <v>7</v>
      </c>
      <c r="K23" s="46" t="s">
        <v>6</v>
      </c>
      <c r="L23" s="46" t="s">
        <v>7</v>
      </c>
    </row>
    <row r="24" spans="2:12" ht="15" customHeight="1" x14ac:dyDescent="0.3">
      <c r="B24" s="119" t="s">
        <v>2</v>
      </c>
      <c r="C24" s="13">
        <v>463</v>
      </c>
      <c r="D24" s="20">
        <v>134332</v>
      </c>
      <c r="E24" s="13">
        <v>313</v>
      </c>
      <c r="F24" s="20">
        <v>89169</v>
      </c>
      <c r="G24" s="13">
        <v>49591</v>
      </c>
      <c r="H24" s="20">
        <v>3227960</v>
      </c>
      <c r="I24" s="13">
        <v>9820</v>
      </c>
      <c r="J24" s="20">
        <v>2855647</v>
      </c>
      <c r="K24" s="13">
        <v>7941</v>
      </c>
      <c r="L24" s="20">
        <v>1679554</v>
      </c>
    </row>
    <row r="25" spans="2:12" ht="15" customHeight="1" x14ac:dyDescent="0.3">
      <c r="B25" s="119" t="s">
        <v>8</v>
      </c>
      <c r="C25" s="21">
        <f>IF(ISERROR(C24/$E$33*100)=TRUE,0,C24/$E$33*100)</f>
        <v>0.67779241692285164</v>
      </c>
      <c r="D25" s="21">
        <f>IF(ISERROR(D24/$F$33*100)=TRUE,0,D24/$F$33*100)</f>
        <v>1.6704822850434806</v>
      </c>
      <c r="E25" s="21">
        <f>IF(ISERROR(E24/$E$33*100)=TRUE,0,E24/$E$33*100)</f>
        <v>0.45820524081393649</v>
      </c>
      <c r="F25" s="21">
        <f>IF(ISERROR(F24/$F$33*100)=TRUE,0,F24/$F$33*100)</f>
        <v>1.1088589083393541</v>
      </c>
      <c r="G25" s="21">
        <f>IF(ISERROR(G24/$E$33*100)=TRUE,0,G24/$E$33*100)</f>
        <v>72.596984336114772</v>
      </c>
      <c r="H25" s="21">
        <f>IF(ISERROR(H24/$F$33*100)=TRUE,0,H24/$F$33*100)</f>
        <v>40.141217258947634</v>
      </c>
      <c r="I25" s="21">
        <f>IF(ISERROR(I24/$E$33*100)=TRUE,0,I24/$E$33*100)</f>
        <v>14.375640462596984</v>
      </c>
      <c r="J25" s="21">
        <f>IF(ISERROR(J24/$F$33*100)=TRUE,0,J24/$F$33*100)</f>
        <v>35.511328096340115</v>
      </c>
      <c r="K25" s="21">
        <f>IF(ISERROR(K24/$E$33*100)=TRUE,0,K24/$E$33*100)</f>
        <v>11.624945103205974</v>
      </c>
      <c r="L25" s="21">
        <f>IF(ISERROR(L24/$F$33*100)=TRUE,0,L24/$F$33*100)</f>
        <v>20.886052495115965</v>
      </c>
    </row>
    <row r="26" spans="2:12" ht="15" customHeight="1" x14ac:dyDescent="0.3">
      <c r="B26" s="119" t="s">
        <v>3</v>
      </c>
      <c r="C26" s="13">
        <v>735</v>
      </c>
      <c r="D26" s="20">
        <v>75728</v>
      </c>
      <c r="E26" s="13">
        <v>2666</v>
      </c>
      <c r="F26" s="20">
        <v>382088</v>
      </c>
      <c r="G26" s="13">
        <v>9373</v>
      </c>
      <c r="H26" s="20">
        <v>756863</v>
      </c>
      <c r="I26" s="13">
        <v>8070</v>
      </c>
      <c r="J26" s="20">
        <v>1036203</v>
      </c>
      <c r="K26" s="13">
        <v>6586</v>
      </c>
      <c r="L26" s="20">
        <v>1377140</v>
      </c>
    </row>
    <row r="27" spans="2:12" ht="15" customHeight="1" thickBot="1" x14ac:dyDescent="0.35">
      <c r="B27" s="116" t="s">
        <v>8</v>
      </c>
      <c r="C27" s="21">
        <f>IF(ISERROR(C26/$E$35*100)=TRUE,0,C26/$E$35*100)</f>
        <v>2.57064913262451</v>
      </c>
      <c r="D27" s="21">
        <f>IF(ISERROR(D26/$F$35*100)=TRUE,0,D26/$F$35*100)</f>
        <v>1.9657050300327585</v>
      </c>
      <c r="E27" s="21">
        <f>IF(ISERROR(E26/$E$35*100)=TRUE,0,E26/$E$35*100)</f>
        <v>9.3242865137101276</v>
      </c>
      <c r="F27" s="21">
        <f>IF(ISERROR(F26/$F$35*100)=TRUE,0,F26/$F$35*100)</f>
        <v>9.9180264039081525</v>
      </c>
      <c r="G27" s="21">
        <f>IF(ISERROR(G26/$E$35*100)=TRUE,0,G26/$E$35*100)</f>
        <v>32.781897034135419</v>
      </c>
      <c r="H27" s="21">
        <f>IF(ISERROR(H26/$F$35*100)=TRUE,0,H26/$F$35*100)</f>
        <v>19.646226047772071</v>
      </c>
      <c r="I27" s="21">
        <f>IF(ISERROR(I26/$E$35*100)=TRUE,0,I26/$E$35*100)</f>
        <v>28.224678231673195</v>
      </c>
      <c r="J27" s="21">
        <f>IF(ISERROR(J26/$F$35*100)=TRUE,0,J26/$F$35*100)</f>
        <v>26.897177387954706</v>
      </c>
      <c r="K27" s="21">
        <f>IF(ISERROR(K26/$E$35*100)=TRUE,0,K26/$E$35*100)</f>
        <v>23.034415221040849</v>
      </c>
      <c r="L27" s="21">
        <f>IF(ISERROR(L26/$F$35*100)=TRUE,0,L26/$F$35*100)</f>
        <v>35.747029170971274</v>
      </c>
    </row>
    <row r="28" spans="2:12" ht="15" customHeight="1" thickTop="1" x14ac:dyDescent="0.3">
      <c r="B28" s="47" t="s">
        <v>1</v>
      </c>
      <c r="C28" s="23">
        <f t="shared" ref="C28:L28" si="1">SUM(C24,C26)</f>
        <v>1198</v>
      </c>
      <c r="D28" s="23">
        <f t="shared" si="1"/>
        <v>210060</v>
      </c>
      <c r="E28" s="23">
        <f t="shared" si="1"/>
        <v>2979</v>
      </c>
      <c r="F28" s="23">
        <f t="shared" si="1"/>
        <v>471257</v>
      </c>
      <c r="G28" s="23">
        <f t="shared" si="1"/>
        <v>58964</v>
      </c>
      <c r="H28" s="23">
        <f t="shared" si="1"/>
        <v>3984823</v>
      </c>
      <c r="I28" s="23">
        <f t="shared" si="1"/>
        <v>17890</v>
      </c>
      <c r="J28" s="23">
        <f t="shared" si="1"/>
        <v>3891850</v>
      </c>
      <c r="K28" s="23">
        <f t="shared" si="1"/>
        <v>14527</v>
      </c>
      <c r="L28" s="23">
        <f t="shared" si="1"/>
        <v>3056694</v>
      </c>
    </row>
    <row r="29" spans="2:12" ht="15" customHeight="1" x14ac:dyDescent="0.3">
      <c r="B29" s="119" t="s">
        <v>8</v>
      </c>
      <c r="C29" s="21">
        <f>IF(ISERROR(C28/$E$37*100)=TRUE,0,C28/$E$37*100)</f>
        <v>1.2363005923510351</v>
      </c>
      <c r="D29" s="21">
        <f>IF(ISERROR(D28/$F$37*100)=TRUE,0,D28/$F$37*100)</f>
        <v>1.766105009513224</v>
      </c>
      <c r="E29" s="21">
        <f>IF(ISERROR(E28/$E$37*100)=TRUE,0,E28/$E$37*100)</f>
        <v>3.0742399537677239</v>
      </c>
      <c r="F29" s="21">
        <f>IF(ISERROR(F28/$F$37*100)=TRUE,0,F28/$F$37*100)</f>
        <v>3.9621505687335681</v>
      </c>
      <c r="G29" s="21">
        <f>IF(ISERROR(G28/$E$37*100)=TRUE,0,G28/$E$37*100)</f>
        <v>60.849105281624738</v>
      </c>
      <c r="H29" s="21">
        <f>IF(ISERROR(H28/$F$37*100)=TRUE,0,H28/$F$37*100)</f>
        <v>33.502884234616367</v>
      </c>
      <c r="I29" s="21">
        <f>IF(ISERROR(I28/$E$37*100)=TRUE,0,I28/$E$37*100)</f>
        <v>18.461951249716208</v>
      </c>
      <c r="J29" s="21">
        <f>IF(ISERROR(J28/$F$37*100)=TRUE,0,J28/$F$37*100)</f>
        <v>32.721202424421783</v>
      </c>
      <c r="K29" s="21">
        <f>IF(ISERROR(K28/$E$37*100)=TRUE,0,K28/$E$37*100)</f>
        <v>14.991434645311758</v>
      </c>
      <c r="L29" s="21">
        <f>IF(ISERROR(L28/$F$37*100)=TRUE,0,L28/$F$37*100)</f>
        <v>25.699526734975791</v>
      </c>
    </row>
    <row r="30" spans="2:12" ht="11.25" customHeight="1" x14ac:dyDescent="0.3">
      <c r="B30" s="123"/>
    </row>
    <row r="31" spans="2:12" ht="14.15" customHeight="1" x14ac:dyDescent="0.3">
      <c r="B31" s="175" t="s">
        <v>5</v>
      </c>
      <c r="C31" s="173" t="s">
        <v>23</v>
      </c>
      <c r="D31" s="174"/>
      <c r="E31" s="43" t="s">
        <v>1</v>
      </c>
      <c r="F31" s="48"/>
    </row>
    <row r="32" spans="2:12" ht="14.15" customHeight="1" x14ac:dyDescent="0.3">
      <c r="B32" s="176"/>
      <c r="C32" s="46" t="s">
        <v>6</v>
      </c>
      <c r="D32" s="46" t="s">
        <v>7</v>
      </c>
      <c r="E32" s="46" t="s">
        <v>6</v>
      </c>
      <c r="F32" s="46" t="s">
        <v>7</v>
      </c>
    </row>
    <row r="33" spans="2:12" ht="15" customHeight="1" x14ac:dyDescent="0.3">
      <c r="B33" s="119" t="s">
        <v>2</v>
      </c>
      <c r="C33" s="13">
        <v>182</v>
      </c>
      <c r="D33" s="20">
        <v>54848</v>
      </c>
      <c r="E33" s="13">
        <f>SUM(C24,E24,G24,I24,K24,C33)</f>
        <v>68310</v>
      </c>
      <c r="F33" s="13">
        <f>SUM(D24,F24,H24,J24,L24,D33)</f>
        <v>8041510</v>
      </c>
    </row>
    <row r="34" spans="2:12" ht="15" customHeight="1" x14ac:dyDescent="0.3">
      <c r="B34" s="119" t="s">
        <v>8</v>
      </c>
      <c r="C34" s="21">
        <f>IF(ISERROR(C33/$E$33*100)=TRUE,0,C33/$E$33*100)</f>
        <v>0.2664324403454838</v>
      </c>
      <c r="D34" s="21">
        <f>IF(ISERROR(D33/$F$33*100)=TRUE,0,D33/$F$33*100)</f>
        <v>0.68206095621344742</v>
      </c>
      <c r="E34" s="21">
        <f>IF(ISERROR(E33/$E$33*100)=TRUE,0,E33/$E$33*100)</f>
        <v>100</v>
      </c>
      <c r="F34" s="21">
        <f>IF(ISERROR(F33/$F$33*100)=TRUE,0,F33/$F$33*100)</f>
        <v>100</v>
      </c>
    </row>
    <row r="35" spans="2:12" ht="15" customHeight="1" x14ac:dyDescent="0.3">
      <c r="B35" s="119" t="s">
        <v>3</v>
      </c>
      <c r="C35" s="13">
        <v>1162</v>
      </c>
      <c r="D35" s="20">
        <v>224438</v>
      </c>
      <c r="E35" s="13">
        <f>SUM(C26,E26,G26,I26,K26,C35)</f>
        <v>28592</v>
      </c>
      <c r="F35" s="13">
        <f>SUM(D26,F26,H26,J26,L26,D35)</f>
        <v>3852460</v>
      </c>
    </row>
    <row r="36" spans="2:12" ht="15" customHeight="1" thickBot="1" x14ac:dyDescent="0.35">
      <c r="B36" s="116" t="s">
        <v>8</v>
      </c>
      <c r="C36" s="21">
        <f>IF(ISERROR(C35/$E$35*100)=TRUE,0,C35/$E$35*100)</f>
        <v>4.0640738668158924</v>
      </c>
      <c r="D36" s="21">
        <f>IF(ISERROR(D35/$F$35*100)=TRUE,0,D35/$F$35*100)</f>
        <v>5.825835959361032</v>
      </c>
      <c r="E36" s="21">
        <f>IF(ISERROR(E35/$E$35*100)=TRUE,0,E35/$E$35*100)</f>
        <v>100</v>
      </c>
      <c r="F36" s="21">
        <f>IF(ISERROR(F35/$F$35*100)=TRUE,0,F35/$F$35*100)</f>
        <v>100</v>
      </c>
    </row>
    <row r="37" spans="2:12" ht="15" customHeight="1" thickTop="1" x14ac:dyDescent="0.3">
      <c r="B37" s="47" t="s">
        <v>1</v>
      </c>
      <c r="C37" s="23">
        <f>SUM(C33,C35)</f>
        <v>1344</v>
      </c>
      <c r="D37" s="23">
        <f>SUM(D33,D35)</f>
        <v>279286</v>
      </c>
      <c r="E37" s="23">
        <f>SUM(E33,E35)</f>
        <v>96902</v>
      </c>
      <c r="F37" s="23">
        <f>SUM(F33,F35)</f>
        <v>11893970</v>
      </c>
    </row>
    <row r="38" spans="2:12" ht="15" customHeight="1" x14ac:dyDescent="0.3">
      <c r="B38" s="119" t="s">
        <v>8</v>
      </c>
      <c r="C38" s="21">
        <f>IF(ISERROR(C37/$E$37*100)=TRUE,0,C37/$E$37*100)</f>
        <v>1.3869682772285401</v>
      </c>
      <c r="D38" s="21">
        <f>IF(ISERROR(D37/$F$37*100)=TRUE,0,D37/$F$37*100)</f>
        <v>2.3481310277392664</v>
      </c>
      <c r="E38" s="21">
        <f>IF(ISERROR(E37/$E$37*100)=TRUE,0,E37/$E$37*100)</f>
        <v>100</v>
      </c>
      <c r="F38" s="21">
        <f>IF(ISERROR(F37/$F$37*100)=TRUE,0,F37/$F$37*100)</f>
        <v>100</v>
      </c>
    </row>
    <row r="39" spans="2:12" x14ac:dyDescent="0.3">
      <c r="B39" s="123"/>
    </row>
    <row r="40" spans="2:12" x14ac:dyDescent="0.3">
      <c r="B40" s="123"/>
      <c r="C40" s="6" t="s">
        <v>34</v>
      </c>
    </row>
    <row r="41" spans="2:12" ht="14.15" customHeight="1" x14ac:dyDescent="0.3">
      <c r="B41" s="175" t="s">
        <v>5</v>
      </c>
      <c r="C41" s="171" t="s">
        <v>30</v>
      </c>
      <c r="D41" s="172"/>
      <c r="E41" s="171" t="s">
        <v>31</v>
      </c>
      <c r="F41" s="172"/>
      <c r="G41" s="171" t="s">
        <v>32</v>
      </c>
      <c r="H41" s="172"/>
      <c r="I41" s="45" t="s">
        <v>33</v>
      </c>
      <c r="J41" s="44"/>
      <c r="K41" s="45" t="s">
        <v>60</v>
      </c>
      <c r="L41" s="44"/>
    </row>
    <row r="42" spans="2:12" ht="14.15" customHeight="1" x14ac:dyDescent="0.3">
      <c r="B42" s="176"/>
      <c r="C42" s="46" t="s">
        <v>6</v>
      </c>
      <c r="D42" s="46" t="s">
        <v>7</v>
      </c>
      <c r="E42" s="46" t="s">
        <v>6</v>
      </c>
      <c r="F42" s="46" t="s">
        <v>7</v>
      </c>
      <c r="G42" s="46" t="s">
        <v>6</v>
      </c>
      <c r="H42" s="46" t="s">
        <v>7</v>
      </c>
      <c r="I42" s="46" t="s">
        <v>6</v>
      </c>
      <c r="J42" s="46" t="s">
        <v>7</v>
      </c>
      <c r="K42" s="46" t="s">
        <v>6</v>
      </c>
      <c r="L42" s="46" t="s">
        <v>7</v>
      </c>
    </row>
    <row r="43" spans="2:12" ht="15" customHeight="1" x14ac:dyDescent="0.3">
      <c r="B43" s="119" t="s">
        <v>2</v>
      </c>
      <c r="C43" s="13">
        <v>2803</v>
      </c>
      <c r="D43" s="20">
        <v>377610</v>
      </c>
      <c r="E43" s="13">
        <v>300</v>
      </c>
      <c r="F43" s="20">
        <v>184128</v>
      </c>
      <c r="G43" s="13">
        <v>232</v>
      </c>
      <c r="H43" s="20">
        <v>174727</v>
      </c>
      <c r="I43" s="13">
        <v>1333</v>
      </c>
      <c r="J43" s="20">
        <v>1079418</v>
      </c>
      <c r="K43" s="13">
        <v>3065</v>
      </c>
      <c r="L43" s="20">
        <v>717266</v>
      </c>
    </row>
    <row r="44" spans="2:12" ht="15" customHeight="1" x14ac:dyDescent="0.3">
      <c r="B44" s="119" t="s">
        <v>8</v>
      </c>
      <c r="C44" s="21">
        <f>IF(ISERROR(C43/$E$52*100)=TRUE,0,C43/$E$52*100)</f>
        <v>35.935897435897438</v>
      </c>
      <c r="D44" s="21">
        <f>IF(ISERROR(D43/$F$52*100)=TRUE,0,D43/$F$52*100)</f>
        <v>14.694494146874119</v>
      </c>
      <c r="E44" s="21">
        <f>IF(ISERROR(E43/$E$52*100)=TRUE,0,E43/$E$52*100)</f>
        <v>3.8461538461538463</v>
      </c>
      <c r="F44" s="21">
        <f>IF(ISERROR(F43/$F$52*100)=TRUE,0,F43/$F$52*100)</f>
        <v>7.165244083248953</v>
      </c>
      <c r="G44" s="21">
        <f>IF(ISERROR(G43/$E$52*100)=TRUE,0,G43/$E$52*100)</f>
        <v>2.9743589743589745</v>
      </c>
      <c r="H44" s="21">
        <f>IF(ISERROR(H43/$F$52*100)=TRUE,0,H43/$F$52*100)</f>
        <v>6.799409122642075</v>
      </c>
      <c r="I44" s="21">
        <f>IF(ISERROR(I43/$E$52*100)=TRUE,0,I43/$E$52*100)</f>
        <v>17.089743589743588</v>
      </c>
      <c r="J44" s="21">
        <f>IF(ISERROR(J43/$F$52*100)=TRUE,0,J43/$F$52*100)</f>
        <v>42.004982609122024</v>
      </c>
      <c r="K44" s="21">
        <f>IF(ISERROR(K43/$E$52*100)=TRUE,0,K43/$E$52*100)</f>
        <v>39.294871794871796</v>
      </c>
      <c r="L44" s="21">
        <f>IF(ISERROR(L43/$F$52*100)=TRUE,0,L43/$F$52*100)</f>
        <v>27.91202838577318</v>
      </c>
    </row>
    <row r="45" spans="2:12" ht="15" customHeight="1" x14ac:dyDescent="0.3">
      <c r="B45" s="119" t="s">
        <v>3</v>
      </c>
      <c r="C45" s="13">
        <v>495</v>
      </c>
      <c r="D45" s="20">
        <v>279566</v>
      </c>
      <c r="E45" s="13">
        <v>756</v>
      </c>
      <c r="F45" s="20">
        <v>258156</v>
      </c>
      <c r="G45" s="13">
        <v>50</v>
      </c>
      <c r="H45" s="20">
        <v>10811</v>
      </c>
      <c r="I45" s="13">
        <v>437</v>
      </c>
      <c r="J45" s="20">
        <v>205068</v>
      </c>
      <c r="K45" s="13">
        <v>1992</v>
      </c>
      <c r="L45" s="20">
        <v>811278</v>
      </c>
    </row>
    <row r="46" spans="2:12" ht="15" customHeight="1" thickBot="1" x14ac:dyDescent="0.35">
      <c r="B46" s="116" t="s">
        <v>8</v>
      </c>
      <c r="C46" s="21">
        <f>IF(ISERROR(C45/$E$54*100)=TRUE,0,C45/$E$54*100)</f>
        <v>11.853448275862069</v>
      </c>
      <c r="D46" s="21">
        <f>IF(ISERROR(D45/$F$54*100)=TRUE,0,D45/$F$54*100)</f>
        <v>16.057118832535359</v>
      </c>
      <c r="E46" s="21">
        <f>IF(ISERROR(E45/$E$54*100)=TRUE,0,E45/$E$54*100)</f>
        <v>18.103448275862068</v>
      </c>
      <c r="F46" s="21">
        <f>IF(ISERROR(F45/$F$54*100)=TRUE,0,F45/$F$54*100)</f>
        <v>14.827416672027349</v>
      </c>
      <c r="G46" s="21">
        <f>IF(ISERROR(G45/$E$54*100)=TRUE,0,G45/$E$54*100)</f>
        <v>1.1973180076628354</v>
      </c>
      <c r="H46" s="21">
        <f>IF(ISERROR(H45/$F$54*100)=TRUE,0,H45/$F$54*100)</f>
        <v>0.62093928338403004</v>
      </c>
      <c r="I46" s="21">
        <f>IF(ISERROR(I45/$E$54*100)=TRUE,0,I45/$E$54*100)</f>
        <v>10.46455938697318</v>
      </c>
      <c r="J46" s="21">
        <f>IF(ISERROR(J45/$F$54*100)=TRUE,0,J45/$F$54*100)</f>
        <v>11.778260749699037</v>
      </c>
      <c r="K46" s="21">
        <f>IF(ISERROR(K45/$E$54*100)=TRUE,0,K45/$E$54*100)</f>
        <v>47.701149425287355</v>
      </c>
      <c r="L46" s="21">
        <f>IF(ISERROR(L45/$F$54*100)=TRUE,0,L45/$F$54*100)</f>
        <v>46.596464706801328</v>
      </c>
    </row>
    <row r="47" spans="2:12" ht="15" customHeight="1" thickTop="1" x14ac:dyDescent="0.3">
      <c r="B47" s="47" t="s">
        <v>1</v>
      </c>
      <c r="C47" s="23">
        <f t="shared" ref="C47:L47" si="2">SUM(C43,C45)</f>
        <v>3298</v>
      </c>
      <c r="D47" s="23">
        <f t="shared" si="2"/>
        <v>657176</v>
      </c>
      <c r="E47" s="23">
        <f t="shared" si="2"/>
        <v>1056</v>
      </c>
      <c r="F47" s="23">
        <f t="shared" si="2"/>
        <v>442284</v>
      </c>
      <c r="G47" s="23">
        <f t="shared" si="2"/>
        <v>282</v>
      </c>
      <c r="H47" s="23">
        <f t="shared" si="2"/>
        <v>185538</v>
      </c>
      <c r="I47" s="23">
        <f t="shared" si="2"/>
        <v>1770</v>
      </c>
      <c r="J47" s="23">
        <f t="shared" si="2"/>
        <v>1284486</v>
      </c>
      <c r="K47" s="23">
        <f t="shared" si="2"/>
        <v>5057</v>
      </c>
      <c r="L47" s="23">
        <f t="shared" si="2"/>
        <v>1528544</v>
      </c>
    </row>
    <row r="48" spans="2:12" ht="15" customHeight="1" x14ac:dyDescent="0.3">
      <c r="B48" s="119" t="s">
        <v>8</v>
      </c>
      <c r="C48" s="21">
        <f>IF(ISERROR(C47/$E$56*100)=TRUE,0,C47/$E$56*100)</f>
        <v>27.538410153640612</v>
      </c>
      <c r="D48" s="21">
        <f>IF(ISERROR(D47/$F$56*100)=TRUE,0,D47/$F$56*100)</f>
        <v>15.244837977085513</v>
      </c>
      <c r="E48" s="21">
        <f>IF(ISERROR(E47/$E$56*100)=TRUE,0,E47/$E$56*100)</f>
        <v>8.8176352705410821</v>
      </c>
      <c r="F48" s="21">
        <f>IF(ISERROR(F47/$F$56*100)=TRUE,0,F47/$F$56*100)</f>
        <v>10.259881553582737</v>
      </c>
      <c r="G48" s="21">
        <f>IF(ISERROR(G47/$E$56*100)=TRUE,0,G47/$E$56*100)</f>
        <v>2.3547094188376754</v>
      </c>
      <c r="H48" s="21">
        <f>IF(ISERROR(H47/$F$56*100)=TRUE,0,H47/$F$56*100)</f>
        <v>4.3040171104734375</v>
      </c>
      <c r="I48" s="21">
        <f>IF(ISERROR(I47/$E$56*100)=TRUE,0,I47/$E$56*100)</f>
        <v>14.779559118236474</v>
      </c>
      <c r="J48" s="21">
        <f>IF(ISERROR(J47/$F$56*100)=TRUE,0,J47/$F$56*100)</f>
        <v>29.79685952292029</v>
      </c>
      <c r="K48" s="21">
        <f>IF(ISERROR(K47/$E$56*100)=TRUE,0,K47/$E$56*100)</f>
        <v>42.226118904475619</v>
      </c>
      <c r="L48" s="21">
        <f>IF(ISERROR(L47/$F$56*100)=TRUE,0,L47/$F$56*100)</f>
        <v>35.458394130105482</v>
      </c>
    </row>
    <row r="49" spans="2:6" ht="11.25" customHeight="1" x14ac:dyDescent="0.3">
      <c r="B49" s="123"/>
    </row>
    <row r="50" spans="2:6" ht="14.15" customHeight="1" x14ac:dyDescent="0.3">
      <c r="B50" s="175" t="s">
        <v>5</v>
      </c>
      <c r="C50" s="173" t="s">
        <v>23</v>
      </c>
      <c r="D50" s="174"/>
      <c r="E50" s="43" t="s">
        <v>1</v>
      </c>
      <c r="F50" s="48"/>
    </row>
    <row r="51" spans="2:6" ht="14.15" customHeight="1" x14ac:dyDescent="0.3">
      <c r="B51" s="176"/>
      <c r="C51" s="46" t="s">
        <v>6</v>
      </c>
      <c r="D51" s="46" t="s">
        <v>7</v>
      </c>
      <c r="E51" s="46" t="s">
        <v>6</v>
      </c>
      <c r="F51" s="46" t="s">
        <v>7</v>
      </c>
    </row>
    <row r="52" spans="2:6" ht="15" customHeight="1" x14ac:dyDescent="0.3">
      <c r="B52" s="119" t="s">
        <v>2</v>
      </c>
      <c r="C52" s="13">
        <v>67</v>
      </c>
      <c r="D52" s="20">
        <v>36589</v>
      </c>
      <c r="E52" s="13">
        <f>SUM(C43,E43,G43,I43,K43,C52)</f>
        <v>7800</v>
      </c>
      <c r="F52" s="13">
        <f>SUM(D43,F43,H43,J43,L43,D52)</f>
        <v>2569738</v>
      </c>
    </row>
    <row r="53" spans="2:6" ht="15" customHeight="1" x14ac:dyDescent="0.3">
      <c r="B53" s="119" t="s">
        <v>8</v>
      </c>
      <c r="C53" s="21">
        <f>IF(ISERROR(C52/$E$52*100)=TRUE,0,C52/$E$52*100)</f>
        <v>0.85897435897435892</v>
      </c>
      <c r="D53" s="21">
        <f>IF(ISERROR(D52/$F$52*100)=TRUE,0,D52/$F$52*100)</f>
        <v>1.4238416523396549</v>
      </c>
      <c r="E53" s="21">
        <f>IF(ISERROR(E52/$E$52*100)=TRUE,0,E52/$E$52*100)</f>
        <v>100</v>
      </c>
      <c r="F53" s="21">
        <f>IF(ISERROR(F52/$F$52*100)=TRUE,0,F52/$F$52*100)</f>
        <v>100</v>
      </c>
    </row>
    <row r="54" spans="2:6" ht="15" customHeight="1" x14ac:dyDescent="0.3">
      <c r="B54" s="119" t="s">
        <v>3</v>
      </c>
      <c r="C54" s="13">
        <v>446</v>
      </c>
      <c r="D54" s="20">
        <v>176193</v>
      </c>
      <c r="E54" s="13">
        <f>SUM(C45,E45,G45,I45,K45,C54)</f>
        <v>4176</v>
      </c>
      <c r="F54" s="13">
        <f>SUM(D45,F45,H45,J45,L45,D54)</f>
        <v>1741072</v>
      </c>
    </row>
    <row r="55" spans="2:6" ht="15" customHeight="1" thickBot="1" x14ac:dyDescent="0.35">
      <c r="B55" s="116" t="s">
        <v>8</v>
      </c>
      <c r="C55" s="21">
        <f>IF(ISERROR(C54/$E$54*100)=TRUE,0,C54/$E$54*100)</f>
        <v>10.68007662835249</v>
      </c>
      <c r="D55" s="21">
        <f>IF(ISERROR(D54/$F$54*100)=TRUE,0,D54/$F$54*100)</f>
        <v>10.119799755552901</v>
      </c>
      <c r="E55" s="21">
        <f>IF(ISERROR(E54/$E$54*100)=TRUE,0,E54/$E$54*100)</f>
        <v>100</v>
      </c>
      <c r="F55" s="21">
        <f>IF(ISERROR(F54/$F$54*100)=TRUE,0,F54/$F$54*100)</f>
        <v>100</v>
      </c>
    </row>
    <row r="56" spans="2:6" ht="15" customHeight="1" thickTop="1" x14ac:dyDescent="0.3">
      <c r="B56" s="47" t="s">
        <v>1</v>
      </c>
      <c r="C56" s="23">
        <f>SUM(C52,C54)</f>
        <v>513</v>
      </c>
      <c r="D56" s="23">
        <f>SUM(D52,D54)</f>
        <v>212782</v>
      </c>
      <c r="E56" s="23">
        <f>SUM(E52,E54)</f>
        <v>11976</v>
      </c>
      <c r="F56" s="23">
        <f>SUM(F52,F54)</f>
        <v>4310810</v>
      </c>
    </row>
    <row r="57" spans="2:6" ht="15" customHeight="1" x14ac:dyDescent="0.3">
      <c r="B57" s="119" t="s">
        <v>8</v>
      </c>
      <c r="C57" s="21">
        <f>IF(ISERROR(C56/$E$56*100)=TRUE,0,C56/$E$56*100)</f>
        <v>4.2835671342685373</v>
      </c>
      <c r="D57" s="21">
        <f>IF(ISERROR(D56/$F$56*100)=TRUE,0,D56/$F$56*100)</f>
        <v>4.9360097058325465</v>
      </c>
      <c r="E57" s="21">
        <f>IF(ISERROR(E56/$E$56*100)=TRUE,0,E56/$E$56*100)</f>
        <v>100</v>
      </c>
      <c r="F57" s="21">
        <f>IF(ISERROR(F56/$F$56*100)=TRUE,0,F56/$F$56*100)</f>
        <v>100</v>
      </c>
    </row>
  </sheetData>
  <mergeCells count="18">
    <mergeCell ref="B41:B42"/>
    <mergeCell ref="B50:B51"/>
    <mergeCell ref="B3:B4"/>
    <mergeCell ref="B12:B13"/>
    <mergeCell ref="B22:B23"/>
    <mergeCell ref="B31:B32"/>
    <mergeCell ref="G41:H41"/>
    <mergeCell ref="C50:D50"/>
    <mergeCell ref="G3:H3"/>
    <mergeCell ref="C12:D12"/>
    <mergeCell ref="G22:H22"/>
    <mergeCell ref="C31:D31"/>
    <mergeCell ref="C22:D22"/>
    <mergeCell ref="C3:D3"/>
    <mergeCell ref="E22:F22"/>
    <mergeCell ref="E3:F3"/>
    <mergeCell ref="C41:D41"/>
    <mergeCell ref="E41:F41"/>
  </mergeCells>
  <phoneticPr fontId="2"/>
  <printOptions horizontalCentered="1"/>
  <pageMargins left="0.59055118110236227" right="0.11811023622047245" top="0.74803149606299213" bottom="0.55118110236220474" header="0.31496062992125984" footer="0.31496062992125984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8">
    <tabColor indexed="44"/>
    <pageSetUpPr fitToPage="1"/>
  </sheetPr>
  <dimension ref="B1:L20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26953125" style="7" customWidth="1"/>
    <col min="2" max="2" width="11.453125" style="7" customWidth="1"/>
    <col min="3" max="3" width="6.26953125" style="7" customWidth="1"/>
    <col min="4" max="4" width="9.453125" style="7" customWidth="1"/>
    <col min="5" max="5" width="6.26953125" style="7" customWidth="1"/>
    <col min="6" max="6" width="9.453125" style="7" customWidth="1"/>
    <col min="7" max="7" width="6.26953125" style="7" customWidth="1"/>
    <col min="8" max="8" width="9.453125" style="7" customWidth="1"/>
    <col min="9" max="9" width="6.26953125" style="7" customWidth="1"/>
    <col min="10" max="10" width="9.453125" style="7" customWidth="1"/>
    <col min="11" max="11" width="6.26953125" style="7" customWidth="1"/>
    <col min="12" max="12" width="9.453125" style="7" customWidth="1"/>
    <col min="13" max="13" width="0.90625" style="7" customWidth="1"/>
    <col min="14" max="16384" width="10" style="7"/>
  </cols>
  <sheetData>
    <row r="1" spans="2:12" ht="22.5" customHeight="1" x14ac:dyDescent="0.3">
      <c r="B1" s="49" t="s">
        <v>66</v>
      </c>
      <c r="L1" s="50" t="s">
        <v>153</v>
      </c>
    </row>
    <row r="2" spans="2:12" x14ac:dyDescent="0.3">
      <c r="C2" s="8"/>
      <c r="K2" s="51"/>
      <c r="L2" s="50" t="s">
        <v>4</v>
      </c>
    </row>
    <row r="3" spans="2:12" ht="30.75" customHeight="1" x14ac:dyDescent="0.3">
      <c r="B3" s="179" t="s">
        <v>5</v>
      </c>
      <c r="C3" s="177" t="s">
        <v>35</v>
      </c>
      <c r="D3" s="178"/>
      <c r="E3" s="183" t="s">
        <v>36</v>
      </c>
      <c r="F3" s="184"/>
      <c r="G3" s="177" t="s">
        <v>61</v>
      </c>
      <c r="H3" s="178"/>
      <c r="I3" s="183" t="s">
        <v>152</v>
      </c>
      <c r="J3" s="184"/>
      <c r="K3" s="183" t="s">
        <v>37</v>
      </c>
      <c r="L3" s="184"/>
    </row>
    <row r="4" spans="2:12" ht="15" customHeight="1" x14ac:dyDescent="0.3">
      <c r="B4" s="180"/>
      <c r="C4" s="52" t="s">
        <v>6</v>
      </c>
      <c r="D4" s="52" t="s">
        <v>7</v>
      </c>
      <c r="E4" s="52" t="s">
        <v>6</v>
      </c>
      <c r="F4" s="52" t="s">
        <v>7</v>
      </c>
      <c r="G4" s="52" t="s">
        <v>6</v>
      </c>
      <c r="H4" s="52" t="s">
        <v>7</v>
      </c>
      <c r="I4" s="52" t="s">
        <v>6</v>
      </c>
      <c r="J4" s="52" t="s">
        <v>7</v>
      </c>
      <c r="K4" s="52" t="s">
        <v>6</v>
      </c>
      <c r="L4" s="52" t="s">
        <v>7</v>
      </c>
    </row>
    <row r="5" spans="2:12" s="9" customFormat="1" ht="15" customHeight="1" x14ac:dyDescent="0.2">
      <c r="B5" s="118" t="s">
        <v>2</v>
      </c>
      <c r="C5" s="13">
        <v>3488</v>
      </c>
      <c r="D5" s="20">
        <v>2083389</v>
      </c>
      <c r="E5" s="13">
        <v>2205</v>
      </c>
      <c r="F5" s="20">
        <v>1322287</v>
      </c>
      <c r="G5" s="13">
        <v>844</v>
      </c>
      <c r="H5" s="20">
        <v>275839</v>
      </c>
      <c r="I5" s="13">
        <v>278</v>
      </c>
      <c r="J5" s="20">
        <v>565370</v>
      </c>
      <c r="K5" s="13">
        <v>62235</v>
      </c>
      <c r="L5" s="20">
        <v>3345443</v>
      </c>
    </row>
    <row r="6" spans="2:12" s="9" customFormat="1" ht="15" customHeight="1" x14ac:dyDescent="0.2">
      <c r="B6" s="118" t="s">
        <v>8</v>
      </c>
      <c r="C6" s="21">
        <f>IF(ISERROR(C5/$E$14*100)=TRUE,0,C5/$E$14*100)</f>
        <v>4.0728155906633505</v>
      </c>
      <c r="D6" s="21">
        <f>IF(ISERROR(D5/$F$14*100)=TRUE,0,D5/$F$14*100)</f>
        <v>19.629616927425811</v>
      </c>
      <c r="E6" s="21">
        <f>IF(ISERROR(E5/$E$14*100)=TRUE,0,E5/$E$14*100)</f>
        <v>2.574701369671069</v>
      </c>
      <c r="F6" s="21">
        <f>IF(ISERROR(F5/$F$14*100)=TRUE,0,F5/$F$14*100)</f>
        <v>12.458541001279691</v>
      </c>
      <c r="G6" s="21">
        <f>IF(ISERROR(G5/$E$14*100)=TRUE,0,G5/$E$14*100)</f>
        <v>0.98550927709858593</v>
      </c>
      <c r="H6" s="21">
        <f>IF(ISERROR(H5/$F$14*100)=TRUE,0,H5/$F$14*100)</f>
        <v>2.5989452299326765</v>
      </c>
      <c r="I6" s="21">
        <f>IF(ISERROR(I5/$E$14*100)=TRUE,0,I5/$E$14*100)</f>
        <v>0.3246108756319987</v>
      </c>
      <c r="J6" s="21">
        <f>IF(ISERROR(J5/$F$14*100)=TRUE,0,J5/$F$14*100)</f>
        <v>5.3268959960231772</v>
      </c>
      <c r="K6" s="21">
        <f>IF(ISERROR(K5/$E$14*100)=TRUE,0,K5/$E$14*100)</f>
        <v>72.669632535818124</v>
      </c>
      <c r="L6" s="21">
        <f>IF(ISERROR(L5/$F$14*100)=TRUE,0,L5/$F$14*100)</f>
        <v>31.520644748790644</v>
      </c>
    </row>
    <row r="7" spans="2:12" ht="15" customHeight="1" x14ac:dyDescent="0.3">
      <c r="B7" s="118" t="s">
        <v>3</v>
      </c>
      <c r="C7" s="13">
        <v>24957</v>
      </c>
      <c r="D7" s="20">
        <v>1968277</v>
      </c>
      <c r="E7" s="13">
        <v>4197</v>
      </c>
      <c r="F7" s="20">
        <v>922550</v>
      </c>
      <c r="G7" s="13">
        <v>765</v>
      </c>
      <c r="H7" s="20">
        <v>642457</v>
      </c>
      <c r="I7" s="13">
        <v>4544</v>
      </c>
      <c r="J7" s="20">
        <v>2151586</v>
      </c>
      <c r="K7" s="13">
        <v>32264</v>
      </c>
      <c r="L7" s="20">
        <v>2131120</v>
      </c>
    </row>
    <row r="8" spans="2:12" ht="15" customHeight="1" thickBot="1" x14ac:dyDescent="0.35">
      <c r="B8" s="117" t="s">
        <v>8</v>
      </c>
      <c r="C8" s="21">
        <f>IF(ISERROR(C7/$E$16*100)=TRUE,0,C7/$E$16*100)</f>
        <v>33.98145500592296</v>
      </c>
      <c r="D8" s="21">
        <f>IF(ISERROR(D7/$F$16*100)=TRUE,0,D7/$F$16*100)</f>
        <v>21.069995314512667</v>
      </c>
      <c r="E8" s="21">
        <f>IF(ISERROR(E7/$E$16*100)=TRUE,0,E7/$E$16*100)</f>
        <v>5.7146358400392137</v>
      </c>
      <c r="F8" s="21">
        <f>IF(ISERROR(F7/$F$16*100)=TRUE,0,F7/$F$16*100)</f>
        <v>9.8757055929646391</v>
      </c>
      <c r="G8" s="21">
        <f>IF(ISERROR(G7/$E$16*100)=TRUE,0,G7/$E$16*100)</f>
        <v>1.0416241166619009</v>
      </c>
      <c r="H8" s="21">
        <f>IF(ISERROR(H7/$F$16*100)=TRUE,0,H7/$F$16*100)</f>
        <v>6.8773683682611066</v>
      </c>
      <c r="I8" s="21">
        <f>IF(ISERROR(I7/$E$16*100)=TRUE,0,I7/$E$16*100)</f>
        <v>6.1871110929564423</v>
      </c>
      <c r="J8" s="21">
        <f>IF(ISERROR(J7/$F$16*100)=TRUE,0,J7/$F$16*100)</f>
        <v>23.032279978260707</v>
      </c>
      <c r="K8" s="21">
        <f>IF(ISERROR(K7/$E$16*100)=TRUE,0,K7/$E$16*100)</f>
        <v>43.93066732023474</v>
      </c>
      <c r="L8" s="21">
        <f>IF(ISERROR(L7/$F$16*100)=TRUE,0,L7/$F$16*100)</f>
        <v>22.813195711103791</v>
      </c>
    </row>
    <row r="9" spans="2:12" ht="15" customHeight="1" thickTop="1" x14ac:dyDescent="0.3">
      <c r="B9" s="54" t="s">
        <v>1</v>
      </c>
      <c r="C9" s="23">
        <f t="shared" ref="C9:L9" si="0">SUM(C5,C7)</f>
        <v>28445</v>
      </c>
      <c r="D9" s="23">
        <f t="shared" si="0"/>
        <v>4051666</v>
      </c>
      <c r="E9" s="23">
        <f t="shared" si="0"/>
        <v>6402</v>
      </c>
      <c r="F9" s="23">
        <f t="shared" si="0"/>
        <v>2244837</v>
      </c>
      <c r="G9" s="23">
        <f t="shared" si="0"/>
        <v>1609</v>
      </c>
      <c r="H9" s="23">
        <f t="shared" si="0"/>
        <v>918296</v>
      </c>
      <c r="I9" s="23">
        <f t="shared" si="0"/>
        <v>4822</v>
      </c>
      <c r="J9" s="23">
        <f t="shared" si="0"/>
        <v>2716956</v>
      </c>
      <c r="K9" s="23">
        <f t="shared" si="0"/>
        <v>94499</v>
      </c>
      <c r="L9" s="23">
        <f t="shared" si="0"/>
        <v>5476563</v>
      </c>
    </row>
    <row r="10" spans="2:12" ht="15" customHeight="1" x14ac:dyDescent="0.3">
      <c r="B10" s="118" t="s">
        <v>8</v>
      </c>
      <c r="C10" s="21">
        <f>IF(ISERROR(C9/$E$18*100)=TRUE,0,C9/$E$18*100)</f>
        <v>17.880490809886602</v>
      </c>
      <c r="D10" s="21">
        <f>IF(ISERROR(D9/$F$18*100)=TRUE,0,D9/$F$18*100)</f>
        <v>20.303903125760929</v>
      </c>
      <c r="E10" s="21">
        <f>IF(ISERROR(E9/$E$18*100)=TRUE,0,E9/$E$18*100)</f>
        <v>4.0242890548389534</v>
      </c>
      <c r="F10" s="21">
        <f>IF(ISERROR(F9/$F$18*100)=TRUE,0,F9/$F$18*100)</f>
        <v>11.249434919147774</v>
      </c>
      <c r="G10" s="21">
        <f>IF(ISERROR(G9/$E$18*100)=TRUE,0,G9/$E$18*100)</f>
        <v>1.0114153528953258</v>
      </c>
      <c r="H10" s="21">
        <f>IF(ISERROR(H9/$F$18*100)=TRUE,0,H9/$F$18*100)</f>
        <v>4.6018089903693333</v>
      </c>
      <c r="I10" s="21">
        <f>IF(ISERROR(I9/$E$18*100)=TRUE,0,I9/$E$18*100)</f>
        <v>3.0311030650473962</v>
      </c>
      <c r="J10" s="21">
        <f>IF(ISERROR(J9/$F$18*100)=TRUE,0,J9/$F$18*100)</f>
        <v>13.615340312097517</v>
      </c>
      <c r="K10" s="21">
        <f>IF(ISERROR(K9/$E$18*100)=TRUE,0,K9/$E$18*100)</f>
        <v>59.401951170450829</v>
      </c>
      <c r="L10" s="21">
        <f>IF(ISERROR(L9/$F$18*100)=TRUE,0,L9/$F$18*100)</f>
        <v>27.444415362501907</v>
      </c>
    </row>
    <row r="11" spans="2:12" ht="7.5" customHeight="1" x14ac:dyDescent="0.3">
      <c r="B11" s="124"/>
    </row>
    <row r="12" spans="2:12" ht="30.75" customHeight="1" x14ac:dyDescent="0.3">
      <c r="B12" s="179" t="s">
        <v>5</v>
      </c>
      <c r="C12" s="181" t="s">
        <v>53</v>
      </c>
      <c r="D12" s="182"/>
      <c r="E12" s="181" t="s">
        <v>52</v>
      </c>
      <c r="F12" s="182"/>
    </row>
    <row r="13" spans="2:12" ht="15" customHeight="1" x14ac:dyDescent="0.3">
      <c r="B13" s="180"/>
      <c r="C13" s="52" t="s">
        <v>6</v>
      </c>
      <c r="D13" s="52" t="s">
        <v>7</v>
      </c>
      <c r="E13" s="52" t="s">
        <v>6</v>
      </c>
      <c r="F13" s="52" t="s">
        <v>7</v>
      </c>
    </row>
    <row r="14" spans="2:12" ht="15" customHeight="1" x14ac:dyDescent="0.3">
      <c r="B14" s="118" t="s">
        <v>2</v>
      </c>
      <c r="C14" s="13">
        <v>16591</v>
      </c>
      <c r="D14" s="20">
        <v>3021170</v>
      </c>
      <c r="E14" s="13">
        <f>SUM(C5,E5,G5,I5,K5,C14)</f>
        <v>85641</v>
      </c>
      <c r="F14" s="13">
        <f>SUM(D5,F5,H5,J5,L5,D14)</f>
        <v>10613498</v>
      </c>
    </row>
    <row r="15" spans="2:12" ht="15" customHeight="1" x14ac:dyDescent="0.3">
      <c r="B15" s="118" t="s">
        <v>8</v>
      </c>
      <c r="C15" s="21">
        <f>IF(ISERROR(C14/$E$14*100)=TRUE,0,C14/$E$14*100)</f>
        <v>19.372730351116871</v>
      </c>
      <c r="D15" s="21">
        <f>IF(ISERROR(D14/$F$14*100)=TRUE,0,D14/$F$14*100)</f>
        <v>28.465356096548</v>
      </c>
      <c r="E15" s="21">
        <f>IF(ISERROR(E14/$E$14*100)=TRUE,0,E14/$E$14*100)</f>
        <v>100</v>
      </c>
      <c r="F15" s="21">
        <f>IF(ISERROR(F14/$F$14*100)=TRUE,0,F14/$F$14*100)</f>
        <v>100</v>
      </c>
    </row>
    <row r="16" spans="2:12" ht="15" customHeight="1" x14ac:dyDescent="0.3">
      <c r="B16" s="118" t="s">
        <v>3</v>
      </c>
      <c r="C16" s="13">
        <v>6716</v>
      </c>
      <c r="D16" s="20">
        <v>1525621</v>
      </c>
      <c r="E16" s="13">
        <f>SUM(C7,E7,G7,I7,K7,C16)</f>
        <v>73443</v>
      </c>
      <c r="F16" s="13">
        <f>SUM(D7,F7,H7,J7,L7,D16)</f>
        <v>9341611</v>
      </c>
    </row>
    <row r="17" spans="2:12" ht="15" customHeight="1" thickBot="1" x14ac:dyDescent="0.35">
      <c r="B17" s="117" t="s">
        <v>8</v>
      </c>
      <c r="C17" s="21">
        <f>IF(ISERROR(C16/$E$16*100)=TRUE,0,C16/$E$16*100)</f>
        <v>9.1445066241847428</v>
      </c>
      <c r="D17" s="21">
        <f>IF(ISERROR(D16/$F$16*100)=TRUE,0,D16/$F$16*100)</f>
        <v>16.331455034897086</v>
      </c>
      <c r="E17" s="21">
        <f>IF(ISERROR(E16/$E$16*100)=TRUE,0,E16/$E$16*100)</f>
        <v>100</v>
      </c>
      <c r="F17" s="21">
        <f>IF(ISERROR(F16/$F$16*100)=TRUE,0,F16/$F$16*100)</f>
        <v>100</v>
      </c>
    </row>
    <row r="18" spans="2:12" ht="15" customHeight="1" thickTop="1" x14ac:dyDescent="0.3">
      <c r="B18" s="54" t="s">
        <v>1</v>
      </c>
      <c r="C18" s="23">
        <f>SUM(C14,C16)</f>
        <v>23307</v>
      </c>
      <c r="D18" s="23">
        <f>SUM(D14,D16)</f>
        <v>4546791</v>
      </c>
      <c r="E18" s="23">
        <f>SUM(E14,E16)</f>
        <v>159084</v>
      </c>
      <c r="F18" s="23">
        <f>SUM(F14,F16)</f>
        <v>19955109</v>
      </c>
    </row>
    <row r="19" spans="2:12" ht="15" customHeight="1" x14ac:dyDescent="0.3">
      <c r="B19" s="118" t="s">
        <v>8</v>
      </c>
      <c r="C19" s="21">
        <f>IF(ISERROR(C18/$E$18*100)=TRUE,0,C18/$E$18*100)</f>
        <v>14.650750546880891</v>
      </c>
      <c r="D19" s="21">
        <f>IF(ISERROR(D18/$F$18*100)=TRUE,0,D18/$F$18*100)</f>
        <v>22.785097290122543</v>
      </c>
      <c r="E19" s="21">
        <f>IF(ISERROR(E18/$E$18*100)=TRUE,0,E18/$E$18*100)</f>
        <v>100</v>
      </c>
      <c r="F19" s="21">
        <f>IF(ISERROR(F18/$F$18*100)=TRUE,0,F18/$F$18*100)</f>
        <v>100</v>
      </c>
      <c r="H19" s="8" t="s">
        <v>41</v>
      </c>
    </row>
    <row r="20" spans="2:12" ht="23.15" customHeight="1" x14ac:dyDescent="0.3">
      <c r="B20" s="50"/>
      <c r="C20" s="55"/>
      <c r="D20" s="55"/>
      <c r="E20" s="55"/>
      <c r="F20" s="55"/>
      <c r="G20" s="55"/>
      <c r="H20" s="55"/>
      <c r="I20" s="55"/>
      <c r="J20" s="55"/>
      <c r="K20" s="55"/>
      <c r="L20" s="55"/>
    </row>
  </sheetData>
  <mergeCells count="9">
    <mergeCell ref="G3:H3"/>
    <mergeCell ref="B12:B13"/>
    <mergeCell ref="B3:B4"/>
    <mergeCell ref="E12:F12"/>
    <mergeCell ref="K3:L3"/>
    <mergeCell ref="I3:J3"/>
    <mergeCell ref="C12:D12"/>
    <mergeCell ref="C3:D3"/>
    <mergeCell ref="E3:F3"/>
  </mergeCells>
  <phoneticPr fontId="2"/>
  <printOptions horizontalCentered="1"/>
  <pageMargins left="0.59055118110236227" right="0.11811023622047245" top="0.74803149606299213" bottom="0.55118110236220474" header="0.31496062992125984" footer="0.31496062992125984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0">
    <tabColor indexed="44"/>
    <pageSetUpPr fitToPage="1"/>
  </sheetPr>
  <dimension ref="B1:L20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26953125" style="7" customWidth="1"/>
    <col min="2" max="2" width="11.453125" style="7" customWidth="1"/>
    <col min="3" max="3" width="6.90625" style="7" customWidth="1"/>
    <col min="4" max="4" width="9.453125" style="7" customWidth="1"/>
    <col min="5" max="5" width="6.26953125" style="7" customWidth="1"/>
    <col min="6" max="6" width="9.453125" style="7" customWidth="1"/>
    <col min="7" max="7" width="6.26953125" style="7" customWidth="1"/>
    <col min="8" max="8" width="9.453125" style="7" customWidth="1"/>
    <col min="9" max="9" width="8.453125" style="7" customWidth="1"/>
    <col min="10" max="10" width="10.26953125" style="7" customWidth="1"/>
    <col min="11" max="11" width="6.26953125" style="7" customWidth="1"/>
    <col min="12" max="12" width="9.453125" style="7" customWidth="1"/>
    <col min="13" max="13" width="1.26953125" style="7" customWidth="1"/>
    <col min="14" max="16384" width="10" style="7"/>
  </cols>
  <sheetData>
    <row r="1" spans="2:12" ht="23.15" customHeight="1" x14ac:dyDescent="0.3">
      <c r="B1" s="49" t="s">
        <v>148</v>
      </c>
      <c r="C1" s="56"/>
      <c r="D1" s="56"/>
      <c r="E1" s="56"/>
      <c r="F1" s="56"/>
      <c r="G1" s="56"/>
      <c r="H1" s="56"/>
      <c r="I1" s="56"/>
      <c r="J1" s="56"/>
      <c r="K1" s="56"/>
      <c r="L1" s="50"/>
    </row>
    <row r="2" spans="2:12" ht="23.15" customHeight="1" x14ac:dyDescent="0.3">
      <c r="C2" s="8"/>
      <c r="K2" s="51"/>
      <c r="L2" s="50" t="s">
        <v>4</v>
      </c>
    </row>
    <row r="3" spans="2:12" ht="15" customHeight="1" x14ac:dyDescent="0.3">
      <c r="B3" s="179" t="s">
        <v>5</v>
      </c>
      <c r="C3" s="187" t="s">
        <v>54</v>
      </c>
      <c r="D3" s="188"/>
      <c r="E3" s="189" t="s">
        <v>56</v>
      </c>
      <c r="F3" s="190"/>
      <c r="G3" s="185" t="s">
        <v>32</v>
      </c>
      <c r="H3" s="186"/>
      <c r="I3" s="187" t="s">
        <v>33</v>
      </c>
      <c r="J3" s="188"/>
      <c r="K3" s="189" t="s">
        <v>60</v>
      </c>
      <c r="L3" s="190"/>
    </row>
    <row r="4" spans="2:12" ht="15" customHeight="1" x14ac:dyDescent="0.3">
      <c r="B4" s="180"/>
      <c r="C4" s="52" t="s">
        <v>6</v>
      </c>
      <c r="D4" s="52" t="s">
        <v>7</v>
      </c>
      <c r="E4" s="52" t="s">
        <v>6</v>
      </c>
      <c r="F4" s="52" t="s">
        <v>7</v>
      </c>
      <c r="G4" s="52" t="s">
        <v>6</v>
      </c>
      <c r="H4" s="52" t="s">
        <v>7</v>
      </c>
      <c r="I4" s="52" t="s">
        <v>6</v>
      </c>
      <c r="J4" s="52" t="s">
        <v>7</v>
      </c>
      <c r="K4" s="52" t="s">
        <v>6</v>
      </c>
      <c r="L4" s="52" t="s">
        <v>7</v>
      </c>
    </row>
    <row r="5" spans="2:12" ht="15" customHeight="1" x14ac:dyDescent="0.3">
      <c r="B5" s="118" t="s">
        <v>2</v>
      </c>
      <c r="C5" s="13">
        <v>11022</v>
      </c>
      <c r="D5" s="20">
        <v>629964</v>
      </c>
      <c r="E5" s="13">
        <v>3430</v>
      </c>
      <c r="F5" s="20">
        <v>2072935</v>
      </c>
      <c r="G5" s="13">
        <v>65012</v>
      </c>
      <c r="H5" s="20">
        <v>3867857</v>
      </c>
      <c r="I5" s="13">
        <v>4268</v>
      </c>
      <c r="J5" s="20">
        <v>2827428</v>
      </c>
      <c r="K5" s="13">
        <v>2326</v>
      </c>
      <c r="L5" s="20">
        <v>1315683</v>
      </c>
    </row>
    <row r="6" spans="2:12" ht="15" customHeight="1" x14ac:dyDescent="0.3">
      <c r="B6" s="118" t="s">
        <v>8</v>
      </c>
      <c r="C6" s="21">
        <f>IF(ISERROR(C5/$E$14*100)=TRUE,0,C5/$E$14*100)</f>
        <v>12.800947702170657</v>
      </c>
      <c r="D6" s="21">
        <f>IF(ISERROR(D5/$F$14*100)=TRUE,0,D5/$F$14*100)</f>
        <v>5.8729994768070384</v>
      </c>
      <c r="E6" s="21">
        <f>IF(ISERROR(E5/$E$14*100)=TRUE,0,E5/$E$14*100)</f>
        <v>3.9836010359685496</v>
      </c>
      <c r="F6" s="21">
        <f>IF(ISERROR(F5/$F$14*100)=TRUE,0,F5/$F$14*100)</f>
        <v>19.325463312911527</v>
      </c>
      <c r="G6" s="21">
        <f>IF(ISERROR(G5/$E$14*100)=TRUE,0,G5/$E$14*100)</f>
        <v>75.504918527809721</v>
      </c>
      <c r="H6" s="21">
        <f>IF(ISERROR(H5/$F$14*100)=TRUE,0,H5/$F$14*100)</f>
        <v>36.059079784502671</v>
      </c>
      <c r="I6" s="21">
        <f>IF(ISERROR(I5/$E$14*100)=TRUE,0,I5/$E$14*100)</f>
        <v>4.9568540004413322</v>
      </c>
      <c r="J6" s="21">
        <f>IF(ISERROR(J5/$F$14*100)=TRUE,0,J5/$F$14*100)</f>
        <v>26.359416037598294</v>
      </c>
      <c r="K6" s="21">
        <f>IF(ISERROR(K5/$E$14*100)=TRUE,0,K5/$E$14*100)</f>
        <v>2.7014157462573891</v>
      </c>
      <c r="L6" s="21">
        <f>IF(ISERROR(L5/$F$14*100)=TRUE,0,L5/$F$14*100)</f>
        <v>12.265789109606128</v>
      </c>
    </row>
    <row r="7" spans="2:12" ht="15" customHeight="1" x14ac:dyDescent="0.3">
      <c r="B7" s="118" t="s">
        <v>3</v>
      </c>
      <c r="C7" s="13">
        <v>41073</v>
      </c>
      <c r="D7" s="20">
        <v>3971118</v>
      </c>
      <c r="E7" s="13">
        <v>35545</v>
      </c>
      <c r="F7" s="20">
        <v>4716904</v>
      </c>
      <c r="G7" s="13">
        <v>5889</v>
      </c>
      <c r="H7" s="20">
        <v>880640</v>
      </c>
      <c r="I7" s="13">
        <v>2503</v>
      </c>
      <c r="J7" s="20">
        <v>1087157</v>
      </c>
      <c r="K7" s="13">
        <v>3185</v>
      </c>
      <c r="L7" s="20">
        <v>1381257</v>
      </c>
    </row>
    <row r="8" spans="2:12" ht="15" customHeight="1" thickBot="1" x14ac:dyDescent="0.35">
      <c r="B8" s="117" t="s">
        <v>8</v>
      </c>
      <c r="C8" s="21">
        <f>IF(ISERROR(C7/$E$16*100)=TRUE,0,C7/$E$16*100)</f>
        <v>46.185244740304285</v>
      </c>
      <c r="D8" s="21">
        <f>IF(ISERROR(D7/$F$16*100)=TRUE,0,D7/$F$16*100)</f>
        <v>32.441646189388067</v>
      </c>
      <c r="E8" s="21">
        <f>IF(ISERROR(E7/$E$16*100)=TRUE,0,E7/$E$16*100)</f>
        <v>39.969189596428691</v>
      </c>
      <c r="F8" s="21">
        <f>IF(ISERROR(F7/$F$16*100)=TRUE,0,F7/$F$16*100)</f>
        <v>38.534269361250239</v>
      </c>
      <c r="G8" s="21">
        <f>IF(ISERROR(G7/$E$16*100)=TRUE,0,G7/$E$16*100)</f>
        <v>6.621987833263991</v>
      </c>
      <c r="H8" s="21">
        <f>IF(ISERROR(H7/$F$16*100)=TRUE,0,H7/$F$16*100)</f>
        <v>7.1942992628833258</v>
      </c>
      <c r="I8" s="21">
        <f>IF(ISERROR(I7/$E$16*100)=TRUE,0,I7/$E$16*100)</f>
        <v>2.8145416109118306</v>
      </c>
      <c r="J8" s="21">
        <f>IF(ISERROR(J7/$F$16*100)=TRUE,0,J7/$F$16*100)</f>
        <v>8.8814189722684045</v>
      </c>
      <c r="K8" s="21">
        <f>IF(ISERROR(K7/$E$16*100)=TRUE,0,K7/$E$16*100)</f>
        <v>3.5814282983436598</v>
      </c>
      <c r="L8" s="21">
        <f>IF(ISERROR(L7/$F$16*100)=TRUE,0,L7/$F$16*100)</f>
        <v>11.284039127171642</v>
      </c>
    </row>
    <row r="9" spans="2:12" ht="15" customHeight="1" thickTop="1" x14ac:dyDescent="0.3">
      <c r="B9" s="54" t="s">
        <v>1</v>
      </c>
      <c r="C9" s="23">
        <f t="shared" ref="C9:L9" si="0">SUM(C5,C7)</f>
        <v>52095</v>
      </c>
      <c r="D9" s="23">
        <f t="shared" si="0"/>
        <v>4601082</v>
      </c>
      <c r="E9" s="23">
        <f t="shared" si="0"/>
        <v>38975</v>
      </c>
      <c r="F9" s="23">
        <f t="shared" si="0"/>
        <v>6789839</v>
      </c>
      <c r="G9" s="23">
        <f t="shared" si="0"/>
        <v>70901</v>
      </c>
      <c r="H9" s="23">
        <f t="shared" si="0"/>
        <v>4748497</v>
      </c>
      <c r="I9" s="23">
        <f t="shared" si="0"/>
        <v>6771</v>
      </c>
      <c r="J9" s="23">
        <f t="shared" si="0"/>
        <v>3914585</v>
      </c>
      <c r="K9" s="23">
        <f t="shared" si="0"/>
        <v>5511</v>
      </c>
      <c r="L9" s="23">
        <f t="shared" si="0"/>
        <v>2696940</v>
      </c>
    </row>
    <row r="10" spans="2:12" ht="15" customHeight="1" x14ac:dyDescent="0.3">
      <c r="B10" s="118" t="s">
        <v>8</v>
      </c>
      <c r="C10" s="21">
        <f>IF(ISERROR(C9/$E$18*100)=TRUE,0,C9/$E$18*100)</f>
        <v>29.762788943862333</v>
      </c>
      <c r="D10" s="21">
        <f>IF(ISERROR(D9/$F$18*100)=TRUE,0,D9/$F$18*100)</f>
        <v>20.03323254197597</v>
      </c>
      <c r="E10" s="21">
        <f>IF(ISERROR(E9/$E$18*100)=TRUE,0,E9/$E$18*100)</f>
        <v>22.26710239153536</v>
      </c>
      <c r="F10" s="21">
        <f>IF(ISERROR(F9/$F$18*100)=TRUE,0,F9/$F$18*100)</f>
        <v>29.563138324763084</v>
      </c>
      <c r="G10" s="21">
        <f>IF(ISERROR(G9/$E$18*100)=TRUE,0,G9/$E$18*100)</f>
        <v>40.506987213912723</v>
      </c>
      <c r="H10" s="21">
        <f>IF(ISERROR(H9/$F$18*100)=TRUE,0,H9/$F$18*100)</f>
        <v>20.675081345186911</v>
      </c>
      <c r="I10" s="21">
        <f>IF(ISERROR(I9/$E$18*100)=TRUE,0,I9/$E$18*100)</f>
        <v>3.8683912839791126</v>
      </c>
      <c r="J10" s="21">
        <f>IF(ISERROR(J9/$F$18*100)=TRUE,0,J9/$F$18*100)</f>
        <v>17.044206473679672</v>
      </c>
      <c r="K10" s="21">
        <f>IF(ISERROR(K9/$E$18*100)=TRUE,0,K9/$E$18*100)</f>
        <v>3.1485311425208815</v>
      </c>
      <c r="L10" s="21">
        <f>IF(ISERROR(L9/$F$18*100)=TRUE,0,L9/$F$18*100)</f>
        <v>11.742547985833914</v>
      </c>
    </row>
    <row r="11" spans="2:12" ht="7.5" customHeight="1" x14ac:dyDescent="0.3">
      <c r="B11" s="51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2:12" ht="15" customHeight="1" x14ac:dyDescent="0.3">
      <c r="B12" s="179" t="s">
        <v>5</v>
      </c>
      <c r="C12" s="185" t="s">
        <v>46</v>
      </c>
      <c r="D12" s="191"/>
      <c r="E12" s="185" t="s">
        <v>52</v>
      </c>
      <c r="F12" s="191"/>
    </row>
    <row r="13" spans="2:12" ht="15" customHeight="1" x14ac:dyDescent="0.3">
      <c r="B13" s="180"/>
      <c r="C13" s="52" t="s">
        <v>6</v>
      </c>
      <c r="D13" s="52" t="s">
        <v>7</v>
      </c>
      <c r="E13" s="52" t="s">
        <v>6</v>
      </c>
      <c r="F13" s="52" t="s">
        <v>7</v>
      </c>
    </row>
    <row r="14" spans="2:12" ht="15" customHeight="1" x14ac:dyDescent="0.3">
      <c r="B14" s="118" t="s">
        <v>2</v>
      </c>
      <c r="C14" s="13">
        <v>45</v>
      </c>
      <c r="D14" s="20">
        <v>12577</v>
      </c>
      <c r="E14" s="13">
        <f>SUM(C5,E5,G5,I5,K5,C14)</f>
        <v>86103</v>
      </c>
      <c r="F14" s="13">
        <f>SUM(D5,F5,H5,J5,L5,D14)</f>
        <v>10726444</v>
      </c>
    </row>
    <row r="15" spans="2:12" ht="15" customHeight="1" x14ac:dyDescent="0.3">
      <c r="B15" s="118" t="s">
        <v>8</v>
      </c>
      <c r="C15" s="21">
        <f>IF(ISERROR(C14/$E$14*100)=TRUE,0,C14/$E$14*100)</f>
        <v>5.2262987352357057E-2</v>
      </c>
      <c r="D15" s="21">
        <f>IF(ISERROR(D14/$F$14*100)=TRUE,0,D14/$F$14*100)</f>
        <v>0.11725227857433461</v>
      </c>
      <c r="E15" s="21">
        <f>IF(ISERROR(E14/$E$14*100)=TRUE,0,E14/$E$14*100)</f>
        <v>100</v>
      </c>
      <c r="F15" s="21">
        <f>IF(ISERROR(F14/$F$14*100)=TRUE,0,F14/$F$14*100)</f>
        <v>100</v>
      </c>
    </row>
    <row r="16" spans="2:12" ht="15" customHeight="1" x14ac:dyDescent="0.3">
      <c r="B16" s="118" t="s">
        <v>3</v>
      </c>
      <c r="C16" s="13">
        <v>736</v>
      </c>
      <c r="D16" s="20">
        <v>203727</v>
      </c>
      <c r="E16" s="13">
        <f>SUM(C7,E7,G7,I7,K7,C16)</f>
        <v>88931</v>
      </c>
      <c r="F16" s="13">
        <f>SUM(D7,F7,H7,J7,L7,D16)</f>
        <v>12240803</v>
      </c>
    </row>
    <row r="17" spans="2:8" ht="15" customHeight="1" thickBot="1" x14ac:dyDescent="0.35">
      <c r="B17" s="117" t="s">
        <v>8</v>
      </c>
      <c r="C17" s="21">
        <f>IF(ISERROR(C16/$E$16*100)=TRUE,0,C16/$E$16*100)</f>
        <v>0.82760792074754597</v>
      </c>
      <c r="D17" s="21">
        <f>IF(ISERROR(D16/$F$16*100)=TRUE,0,D16/$F$16*100)</f>
        <v>1.6643270870383258</v>
      </c>
      <c r="E17" s="21">
        <f>IF(ISERROR(E16/$E$16*100)=TRUE,0,E16/$E$16*100)</f>
        <v>100</v>
      </c>
      <c r="F17" s="21">
        <f>IF(ISERROR(F16/$F$16*100)=TRUE,0,F16/$F$16*100)</f>
        <v>100</v>
      </c>
    </row>
    <row r="18" spans="2:8" ht="15" customHeight="1" thickTop="1" x14ac:dyDescent="0.3">
      <c r="B18" s="54" t="s">
        <v>1</v>
      </c>
      <c r="C18" s="23">
        <f>SUM(C14,C16)</f>
        <v>781</v>
      </c>
      <c r="D18" s="23">
        <f>SUM(D14,D16)</f>
        <v>216304</v>
      </c>
      <c r="E18" s="23">
        <f>SUM(E14,E16)</f>
        <v>175034</v>
      </c>
      <c r="F18" s="23">
        <f>SUM(F14,F16)</f>
        <v>22967247</v>
      </c>
    </row>
    <row r="19" spans="2:8" ht="15" customHeight="1" x14ac:dyDescent="0.3">
      <c r="B19" s="118" t="s">
        <v>8</v>
      </c>
      <c r="C19" s="21">
        <f>IF(ISERROR(C18/$E$18*100)=TRUE,0,C18/$E$18*100)</f>
        <v>0.44619902418958601</v>
      </c>
      <c r="D19" s="21">
        <f>IF(ISERROR(D18/$F$18*100)=TRUE,0,D18/$F$18*100)</f>
        <v>0.94179332856044962</v>
      </c>
      <c r="E19" s="21">
        <f>IF(ISERROR(E18/$E$18*100)=TRUE,0,E18/$E$18*100)</f>
        <v>100</v>
      </c>
      <c r="F19" s="21">
        <f>IF(ISERROR(F18/$F$18*100)=TRUE,0,F18/$F$18*100)</f>
        <v>100</v>
      </c>
      <c r="H19" s="8" t="s">
        <v>42</v>
      </c>
    </row>
    <row r="20" spans="2:8" ht="23.15" customHeight="1" x14ac:dyDescent="0.3"/>
  </sheetData>
  <mergeCells count="9">
    <mergeCell ref="G3:H3"/>
    <mergeCell ref="I3:J3"/>
    <mergeCell ref="K3:L3"/>
    <mergeCell ref="B12:B13"/>
    <mergeCell ref="C12:D12"/>
    <mergeCell ref="E12:F12"/>
    <mergeCell ref="B3:B4"/>
    <mergeCell ref="C3:D3"/>
    <mergeCell ref="E3:F3"/>
  </mergeCells>
  <phoneticPr fontId="2"/>
  <printOptions horizontalCentered="1"/>
  <pageMargins left="0.59055118110236227" right="0.11811023622047245" top="0.74803149606299213" bottom="0.55118110236220474" header="0.31496062992125984" footer="0.31496062992125984"/>
  <pageSetup paperSize="9" fitToWidth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1">
    <tabColor indexed="44"/>
    <pageSetUpPr fitToPage="1"/>
  </sheetPr>
  <dimension ref="B1:L19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26953125" style="7" customWidth="1"/>
    <col min="2" max="2" width="11.453125" style="7" customWidth="1"/>
    <col min="3" max="3" width="6.08984375" style="7" customWidth="1"/>
    <col min="4" max="4" width="10" style="7" customWidth="1"/>
    <col min="5" max="5" width="6.08984375" style="7" customWidth="1"/>
    <col min="6" max="6" width="10" style="7" customWidth="1"/>
    <col min="7" max="7" width="6.08984375" style="7" customWidth="1"/>
    <col min="8" max="8" width="10" style="7" customWidth="1"/>
    <col min="9" max="9" width="6.08984375" style="7" customWidth="1"/>
    <col min="10" max="10" width="10" style="7" customWidth="1"/>
    <col min="11" max="11" width="6.08984375" style="7" customWidth="1"/>
    <col min="12" max="12" width="10" style="7" customWidth="1"/>
    <col min="13" max="13" width="0.90625" style="7" customWidth="1"/>
    <col min="14" max="16384" width="10" style="7"/>
  </cols>
  <sheetData>
    <row r="1" spans="2:12" ht="22.5" customHeight="1" x14ac:dyDescent="0.3">
      <c r="B1" s="49" t="s">
        <v>149</v>
      </c>
      <c r="C1" s="56"/>
      <c r="D1" s="56"/>
      <c r="E1" s="56"/>
      <c r="F1" s="56"/>
      <c r="G1" s="56"/>
      <c r="H1" s="56"/>
      <c r="I1" s="56"/>
      <c r="J1" s="56"/>
      <c r="K1" s="56"/>
      <c r="L1" s="50"/>
    </row>
    <row r="2" spans="2:12" x14ac:dyDescent="0.3">
      <c r="C2" s="8"/>
      <c r="K2" s="51"/>
      <c r="L2" s="50" t="s">
        <v>4</v>
      </c>
    </row>
    <row r="3" spans="2:12" ht="19.899999999999999" customHeight="1" x14ac:dyDescent="0.3">
      <c r="B3" s="179" t="s">
        <v>5</v>
      </c>
      <c r="C3" s="193" t="s">
        <v>147</v>
      </c>
      <c r="D3" s="194"/>
      <c r="E3" s="195" t="s">
        <v>32</v>
      </c>
      <c r="F3" s="196"/>
      <c r="G3" s="183" t="s">
        <v>146</v>
      </c>
      <c r="H3" s="184"/>
      <c r="I3" s="189" t="s">
        <v>60</v>
      </c>
      <c r="J3" s="192"/>
      <c r="K3" s="185" t="s">
        <v>46</v>
      </c>
      <c r="L3" s="191"/>
    </row>
    <row r="4" spans="2:12" ht="15" customHeight="1" x14ac:dyDescent="0.3">
      <c r="B4" s="180"/>
      <c r="C4" s="52" t="s">
        <v>6</v>
      </c>
      <c r="D4" s="52" t="s">
        <v>7</v>
      </c>
      <c r="E4" s="52" t="s">
        <v>6</v>
      </c>
      <c r="F4" s="52" t="s">
        <v>7</v>
      </c>
      <c r="G4" s="52" t="s">
        <v>6</v>
      </c>
      <c r="H4" s="52" t="s">
        <v>7</v>
      </c>
      <c r="I4" s="52" t="s">
        <v>6</v>
      </c>
      <c r="J4" s="52" t="s">
        <v>7</v>
      </c>
      <c r="K4" s="52" t="s">
        <v>6</v>
      </c>
      <c r="L4" s="52" t="s">
        <v>7</v>
      </c>
    </row>
    <row r="5" spans="2:12" ht="15" customHeight="1" x14ac:dyDescent="0.3">
      <c r="B5" s="118" t="s">
        <v>2</v>
      </c>
      <c r="C5" s="13">
        <v>13990</v>
      </c>
      <c r="D5" s="20">
        <v>2589953</v>
      </c>
      <c r="E5" s="13">
        <v>65012</v>
      </c>
      <c r="F5" s="20">
        <v>3867857</v>
      </c>
      <c r="G5" s="13">
        <v>4268</v>
      </c>
      <c r="H5" s="20">
        <v>2827428</v>
      </c>
      <c r="I5" s="13">
        <v>2326</v>
      </c>
      <c r="J5" s="20">
        <v>1315683</v>
      </c>
      <c r="K5" s="13">
        <v>45</v>
      </c>
      <c r="L5" s="20">
        <v>12577</v>
      </c>
    </row>
    <row r="6" spans="2:12" ht="15" customHeight="1" x14ac:dyDescent="0.3">
      <c r="B6" s="118" t="s">
        <v>8</v>
      </c>
      <c r="C6" s="21">
        <f>IF(ISERROR(C5/$C$14*100)=TRUE,0,C5/$C$14*100)</f>
        <v>16.335633633423242</v>
      </c>
      <c r="D6" s="21">
        <f>IF(ISERROR(D5/$D$14*100)=TRUE,0,D5/$D$14*100)</f>
        <v>24.402444886690514</v>
      </c>
      <c r="E6" s="21">
        <f>IF(ISERROR(E5/$C$14*100)=TRUE,0,E5/$C$14*100)</f>
        <v>75.912238297077337</v>
      </c>
      <c r="F6" s="21">
        <f>IF(ISERROR(F5/$D$14*100)=TRUE,0,F5/$D$14*100)</f>
        <v>36.442810843324224</v>
      </c>
      <c r="G6" s="21">
        <f>IF(ISERROR(G5/$C$14*100)=TRUE,0,G5/$C$14*100)</f>
        <v>4.9835943064653607</v>
      </c>
      <c r="H6" s="21">
        <f>IF(ISERROR(H5/$D$14*100)=TRUE,0,H5/$D$14*100)</f>
        <v>26.639925875521907</v>
      </c>
      <c r="I6" s="21">
        <f>IF(ISERROR(I5/$C$14*100)=TRUE,0,I5/$C$14*100)</f>
        <v>2.7159888371224064</v>
      </c>
      <c r="J6" s="21">
        <f>IF(ISERROR(J5/$D$14*100)=TRUE,0,J5/$D$14*100)</f>
        <v>12.396318348578387</v>
      </c>
      <c r="K6" s="21">
        <f>IF(ISERROR(K5/$C$14*100)=TRUE,0,K5/$C$14*100)</f>
        <v>5.254492591165446E-2</v>
      </c>
      <c r="L6" s="21">
        <f>IF(ISERROR(L5/$D$14*100)=TRUE,0,L5/$D$14*100)</f>
        <v>0.11850004588496649</v>
      </c>
    </row>
    <row r="7" spans="2:12" ht="15" customHeight="1" x14ac:dyDescent="0.3">
      <c r="B7" s="118" t="s">
        <v>3</v>
      </c>
      <c r="C7" s="13">
        <v>61130</v>
      </c>
      <c r="D7" s="20">
        <v>5788830</v>
      </c>
      <c r="E7" s="13">
        <v>5889</v>
      </c>
      <c r="F7" s="20">
        <v>880640</v>
      </c>
      <c r="G7" s="13">
        <v>2503</v>
      </c>
      <c r="H7" s="20">
        <v>1087157</v>
      </c>
      <c r="I7" s="13">
        <v>3185</v>
      </c>
      <c r="J7" s="20">
        <v>1381257</v>
      </c>
      <c r="K7" s="13">
        <v>736</v>
      </c>
      <c r="L7" s="20">
        <v>203727</v>
      </c>
    </row>
    <row r="8" spans="2:12" ht="15" customHeight="1" thickBot="1" x14ac:dyDescent="0.35">
      <c r="B8" s="117" t="s">
        <v>8</v>
      </c>
      <c r="C8" s="21">
        <f>IF(ISERROR(C7/$C$16*100)=TRUE,0,C7/$C$16*100)</f>
        <v>83.234617322277131</v>
      </c>
      <c r="D8" s="21">
        <f>IF(ISERROR(D7/$D$16*100)=TRUE,0,D7/$D$16*100)</f>
        <v>61.968219400272609</v>
      </c>
      <c r="E8" s="21">
        <f>IF(ISERROR(E7/$C$16*100)=TRUE,0,E7/$C$16*100)</f>
        <v>8.0184632980678892</v>
      </c>
      <c r="F8" s="21">
        <f>IF(ISERROR(F7/$D$16*100)=TRUE,0,F7/$D$16*100)</f>
        <v>9.4270677723574661</v>
      </c>
      <c r="G8" s="21">
        <f>IF(ISERROR(G7/$C$16*100)=TRUE,0,G7/$C$16*100)</f>
        <v>3.4080851817055406</v>
      </c>
      <c r="H8" s="21">
        <f>IF(ISERROR(H7/$D$16*100)=TRUE,0,H7/$D$16*100)</f>
        <v>11.637789242133932</v>
      </c>
      <c r="I8" s="21">
        <f>IF(ISERROR(I7/$C$16*100)=TRUE,0,I7/$C$16*100)</f>
        <v>4.3366964857100063</v>
      </c>
      <c r="J8" s="21">
        <f>IF(ISERROR(J7/$D$16*100)=TRUE,0,J7/$D$16*100)</f>
        <v>14.786068484333162</v>
      </c>
      <c r="K8" s="21">
        <f>IF(ISERROR(K7/$C$16*100)=TRUE,0,K7/$C$16*100)</f>
        <v>1.0021377122394239</v>
      </c>
      <c r="L8" s="21">
        <f>IF(ISERROR(L7/$D$16*100)=TRUE,0,L7/$D$16*100)</f>
        <v>2.1808551009028316</v>
      </c>
    </row>
    <row r="9" spans="2:12" ht="15" customHeight="1" thickTop="1" x14ac:dyDescent="0.3">
      <c r="B9" s="54" t="s">
        <v>1</v>
      </c>
      <c r="C9" s="23">
        <f t="shared" ref="C9:L9" si="0">SUM(C5,C7)</f>
        <v>75120</v>
      </c>
      <c r="D9" s="23">
        <f t="shared" si="0"/>
        <v>8378783</v>
      </c>
      <c r="E9" s="23">
        <f t="shared" si="0"/>
        <v>70901</v>
      </c>
      <c r="F9" s="23">
        <f t="shared" si="0"/>
        <v>4748497</v>
      </c>
      <c r="G9" s="23">
        <f t="shared" si="0"/>
        <v>6771</v>
      </c>
      <c r="H9" s="23">
        <f t="shared" si="0"/>
        <v>3914585</v>
      </c>
      <c r="I9" s="23">
        <f t="shared" si="0"/>
        <v>5511</v>
      </c>
      <c r="J9" s="23">
        <f t="shared" si="0"/>
        <v>2696940</v>
      </c>
      <c r="K9" s="23">
        <f t="shared" si="0"/>
        <v>781</v>
      </c>
      <c r="L9" s="23">
        <f t="shared" si="0"/>
        <v>216304</v>
      </c>
    </row>
    <row r="10" spans="2:12" ht="15" customHeight="1" x14ac:dyDescent="0.3">
      <c r="B10" s="118" t="s">
        <v>8</v>
      </c>
      <c r="C10" s="21">
        <f>IF(ISERROR(C9/$C$18*100)=TRUE,0,C9/$C$18*100)</f>
        <v>47.220336426039076</v>
      </c>
      <c r="D10" s="21">
        <f>IF(ISERROR(D9/$D$18*100)=TRUE,0,D9/$D$18*100)</f>
        <v>41.988159523458378</v>
      </c>
      <c r="E10" s="21">
        <f>IF(ISERROR(E9/$C$18*100)=TRUE,0,E9/$C$18*100)</f>
        <v>44.568278393804533</v>
      </c>
      <c r="F10" s="21">
        <f>IF(ISERROR(F9/$D$18*100)=TRUE,0,F9/$D$18*100)</f>
        <v>23.795896078543095</v>
      </c>
      <c r="G10" s="21">
        <f>IF(ISERROR(G9/$C$18*100)=TRUE,0,G9/$C$18*100)</f>
        <v>4.2562419853662217</v>
      </c>
      <c r="H10" s="21">
        <f>IF(ISERROR(H9/$D$18*100)=TRUE,0,H9/$D$18*100)</f>
        <v>19.61695623912653</v>
      </c>
      <c r="I10" s="21">
        <f>IF(ISERROR(I9/$C$18*100)=TRUE,0,I9/$C$18*100)</f>
        <v>3.4642075884438412</v>
      </c>
      <c r="J10" s="21">
        <f>IF(ISERROR(J9/$D$18*100)=TRUE,0,J9/$D$18*100)</f>
        <v>13.515035172195752</v>
      </c>
      <c r="K10" s="21">
        <f>IF(ISERROR(K9/$C$18*100)=TRUE,0,K9/$C$18*100)</f>
        <v>0.49093560634633276</v>
      </c>
      <c r="L10" s="21">
        <f>IF(ISERROR(L9/$D$18*100)=TRUE,0,L9/$D$18*100)</f>
        <v>1.0839529866762443</v>
      </c>
    </row>
    <row r="11" spans="2:12" ht="7.5" customHeight="1" x14ac:dyDescent="0.3">
      <c r="B11" s="51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2:12" ht="15" customHeight="1" x14ac:dyDescent="0.3">
      <c r="B12" s="179" t="s">
        <v>5</v>
      </c>
      <c r="C12" s="185" t="s">
        <v>52</v>
      </c>
      <c r="D12" s="191"/>
    </row>
    <row r="13" spans="2:12" ht="15" customHeight="1" x14ac:dyDescent="0.3">
      <c r="B13" s="180"/>
      <c r="C13" s="52" t="s">
        <v>6</v>
      </c>
      <c r="D13" s="52" t="s">
        <v>7</v>
      </c>
    </row>
    <row r="14" spans="2:12" ht="15" customHeight="1" x14ac:dyDescent="0.3">
      <c r="B14" s="118" t="s">
        <v>2</v>
      </c>
      <c r="C14" s="13">
        <f>SUM(C5,E5,G5,I5,K5)</f>
        <v>85641</v>
      </c>
      <c r="D14" s="13">
        <f>SUM(D5,F5,H5,J5,L5)</f>
        <v>10613498</v>
      </c>
    </row>
    <row r="15" spans="2:12" ht="15" customHeight="1" x14ac:dyDescent="0.3">
      <c r="B15" s="118" t="s">
        <v>8</v>
      </c>
      <c r="C15" s="21">
        <f>IF(ISERROR(C14/$C$14*100)=TRUE,0,C14/$C$14*100)</f>
        <v>100</v>
      </c>
      <c r="D15" s="21">
        <f>IF(ISERROR(D14/$D$14*100)=TRUE,0,D14/$D$14*100)</f>
        <v>100</v>
      </c>
    </row>
    <row r="16" spans="2:12" ht="15" customHeight="1" x14ac:dyDescent="0.3">
      <c r="B16" s="118" t="s">
        <v>3</v>
      </c>
      <c r="C16" s="13">
        <f>SUM(C7,E7,G7,I7,K7)</f>
        <v>73443</v>
      </c>
      <c r="D16" s="13">
        <f>SUM(D7,F7,H7,J7,L7)</f>
        <v>9341611</v>
      </c>
    </row>
    <row r="17" spans="2:6" ht="15" customHeight="1" thickBot="1" x14ac:dyDescent="0.35">
      <c r="B17" s="117" t="s">
        <v>8</v>
      </c>
      <c r="C17" s="21">
        <f>IF(ISERROR(C16/$C$16*100)=TRUE,0,C16/$C$16*100)</f>
        <v>100</v>
      </c>
      <c r="D17" s="21">
        <f>IF(ISERROR(D16/$D$16*100)=TRUE,0,D16/$D$16*100)</f>
        <v>100</v>
      </c>
    </row>
    <row r="18" spans="2:6" ht="15" customHeight="1" thickTop="1" x14ac:dyDescent="0.3">
      <c r="B18" s="54" t="s">
        <v>1</v>
      </c>
      <c r="C18" s="23">
        <f>SUM(C14,C16)</f>
        <v>159084</v>
      </c>
      <c r="D18" s="23">
        <f>SUM(D14,D16)</f>
        <v>19955109</v>
      </c>
    </row>
    <row r="19" spans="2:6" ht="15" customHeight="1" x14ac:dyDescent="0.3">
      <c r="B19" s="118" t="s">
        <v>8</v>
      </c>
      <c r="C19" s="21">
        <f>IF(ISERROR(C18/$C$18*100)=TRUE,0,C18/$C$18*100)</f>
        <v>100</v>
      </c>
      <c r="D19" s="21">
        <f>IF(ISERROR(D18/$D$18*100)=TRUE,0,D18/$D$18*100)</f>
        <v>100</v>
      </c>
      <c r="F19" s="8" t="s">
        <v>41</v>
      </c>
    </row>
  </sheetData>
  <mergeCells count="8">
    <mergeCell ref="G3:H3"/>
    <mergeCell ref="I3:J3"/>
    <mergeCell ref="K3:L3"/>
    <mergeCell ref="B12:B13"/>
    <mergeCell ref="C12:D12"/>
    <mergeCell ref="B3:B4"/>
    <mergeCell ref="C3:D3"/>
    <mergeCell ref="E3:F3"/>
  </mergeCells>
  <phoneticPr fontId="2"/>
  <printOptions horizontalCentered="1"/>
  <pageMargins left="0.59055118110236227" right="0.11811023622047245" top="0.74803149606299213" bottom="0.55118110236220474" header="0.31496062992125984" footer="0.31496062992125984"/>
  <pageSetup paperSize="9" fitToWidth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9">
    <tabColor rgb="FF99CCFF"/>
    <pageSetUpPr fitToPage="1"/>
  </sheetPr>
  <dimension ref="B1:L8"/>
  <sheetViews>
    <sheetView showGridLines="0" view="pageBreakPreview" zoomScaleNormal="100" zoomScaleSheetLayoutView="100" workbookViewId="0"/>
  </sheetViews>
  <sheetFormatPr defaultColWidth="10" defaultRowHeight="13" x14ac:dyDescent="0.3"/>
  <cols>
    <col min="1" max="1" width="1.08984375" style="7" customWidth="1"/>
    <col min="2" max="2" width="11.453125" style="7" customWidth="1"/>
    <col min="3" max="3" width="6.453125" style="7" customWidth="1"/>
    <col min="4" max="4" width="10.08984375" style="7" customWidth="1"/>
    <col min="5" max="5" width="6.453125" style="7" customWidth="1"/>
    <col min="6" max="6" width="10.08984375" style="7" customWidth="1"/>
    <col min="7" max="7" width="6.453125" style="7" customWidth="1"/>
    <col min="8" max="8" width="10.08984375" style="7" customWidth="1"/>
    <col min="9" max="9" width="6.453125" style="7" customWidth="1"/>
    <col min="10" max="10" width="10.08984375" style="7" customWidth="1"/>
    <col min="11" max="11" width="6.26953125" style="7" customWidth="1"/>
    <col min="12" max="12" width="9.453125" style="7" customWidth="1"/>
    <col min="13" max="13" width="1.08984375" style="7" customWidth="1"/>
    <col min="14" max="16384" width="10" style="7"/>
  </cols>
  <sheetData>
    <row r="1" spans="2:12" ht="33" customHeight="1" x14ac:dyDescent="0.3">
      <c r="B1" s="49" t="s">
        <v>67</v>
      </c>
      <c r="C1" s="56"/>
      <c r="D1" s="56"/>
      <c r="E1" s="56"/>
      <c r="F1" s="56"/>
      <c r="G1" s="56"/>
      <c r="H1" s="56"/>
      <c r="I1" s="56"/>
      <c r="J1" s="50" t="s">
        <v>153</v>
      </c>
      <c r="K1" s="56"/>
    </row>
    <row r="2" spans="2:12" x14ac:dyDescent="0.3">
      <c r="C2" s="8"/>
      <c r="F2" s="50" t="s">
        <v>4</v>
      </c>
      <c r="K2" s="51"/>
    </row>
    <row r="3" spans="2:12" ht="15" customHeight="1" x14ac:dyDescent="0.3">
      <c r="B3" s="179" t="s">
        <v>5</v>
      </c>
      <c r="C3" s="201" t="s">
        <v>38</v>
      </c>
      <c r="D3" s="202"/>
      <c r="E3" s="203"/>
      <c r="F3" s="204"/>
    </row>
    <row r="4" spans="2:12" ht="15" customHeight="1" x14ac:dyDescent="0.3">
      <c r="B4" s="180"/>
      <c r="C4" s="205" t="s">
        <v>6</v>
      </c>
      <c r="D4" s="206"/>
      <c r="E4" s="205" t="s">
        <v>7</v>
      </c>
      <c r="F4" s="206"/>
    </row>
    <row r="5" spans="2:12" ht="15" customHeight="1" x14ac:dyDescent="0.3">
      <c r="B5" s="53" t="s">
        <v>2</v>
      </c>
      <c r="C5" s="197">
        <v>462</v>
      </c>
      <c r="D5" s="198"/>
      <c r="E5" s="197">
        <v>112946</v>
      </c>
      <c r="F5" s="198"/>
    </row>
    <row r="6" spans="2:12" ht="15" customHeight="1" thickBot="1" x14ac:dyDescent="0.35">
      <c r="B6" s="53" t="s">
        <v>3</v>
      </c>
      <c r="C6" s="197">
        <v>15488</v>
      </c>
      <c r="D6" s="198"/>
      <c r="E6" s="197">
        <v>2899192</v>
      </c>
      <c r="F6" s="198"/>
      <c r="G6" s="14" t="s">
        <v>48</v>
      </c>
      <c r="H6" s="15" t="s">
        <v>47</v>
      </c>
    </row>
    <row r="7" spans="2:12" ht="15" customHeight="1" thickTop="1" x14ac:dyDescent="0.3">
      <c r="B7" s="54" t="s">
        <v>1</v>
      </c>
      <c r="C7" s="199">
        <f>C5+C6</f>
        <v>15950</v>
      </c>
      <c r="D7" s="200"/>
      <c r="E7" s="199">
        <f>E5+E6</f>
        <v>3012138</v>
      </c>
      <c r="F7" s="200"/>
      <c r="G7" s="15"/>
      <c r="H7" s="15" t="s">
        <v>49</v>
      </c>
    </row>
    <row r="8" spans="2:12" ht="22.5" customHeight="1" x14ac:dyDescent="0.3">
      <c r="B8" s="50"/>
      <c r="C8" s="56"/>
      <c r="D8" s="56"/>
      <c r="E8" s="56"/>
      <c r="F8" s="56"/>
      <c r="G8" s="56"/>
      <c r="H8" s="56"/>
      <c r="I8" s="56"/>
      <c r="J8" s="56"/>
      <c r="K8" s="56"/>
      <c r="L8" s="56"/>
    </row>
  </sheetData>
  <mergeCells count="10">
    <mergeCell ref="B3:B4"/>
    <mergeCell ref="C5:D5"/>
    <mergeCell ref="C6:D6"/>
    <mergeCell ref="C7:D7"/>
    <mergeCell ref="E7:F7"/>
    <mergeCell ref="E5:F5"/>
    <mergeCell ref="E6:F6"/>
    <mergeCell ref="C3:F3"/>
    <mergeCell ref="C4:D4"/>
    <mergeCell ref="E4:F4"/>
  </mergeCells>
  <phoneticPr fontId="2"/>
  <printOptions horizontalCentered="1"/>
  <pageMargins left="0.59055118110236227" right="0.11811023622047245" top="0.70866141732283472" bottom="0.55118110236220474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表１　過去５ヶ年の事業実績表（価格評価、賃料評価のほか固定資産</vt:lpstr>
      <vt:lpstr>表２　依頼目的別　件数及び報酬（価格評価）</vt:lpstr>
      <vt:lpstr>表３　依頼目的別　件数及び報酬（賃料評価）</vt:lpstr>
      <vt:lpstr>表４　１件当たりの鑑定評価額別　件数及び報酬（価格評価）</vt:lpstr>
      <vt:lpstr>表５　依頼先別　件数及び報酬（価格評価及び賃料評価）</vt:lpstr>
      <vt:lpstr>表６　依頼目的別　件数及び報酬（不動産鑑定評価の隣接・周辺業務</vt:lpstr>
      <vt:lpstr>表７　依頼目的別　件数及び報酬（不動産鑑定評価の隣接・周辺業務</vt:lpstr>
      <vt:lpstr>表７ー２　依頼目的別　件数及び報酬（不動産鑑定評価の隣接・周辺</vt:lpstr>
      <vt:lpstr>表８　鑑定人等としての業務</vt:lpstr>
      <vt:lpstr>表９　他の不動産鑑定業者からの再受託</vt:lpstr>
      <vt:lpstr>表１０　公的土地評価</vt:lpstr>
      <vt:lpstr>表１１事務所数及び不動産鑑定業者に所属する不動産鑑定士等の数</vt:lpstr>
      <vt:lpstr>'表１　過去５ヶ年の事業実績表（価格評価、賃料評価のほか固定資産'!Print_Area</vt:lpstr>
      <vt:lpstr>'表１０　公的土地評価'!Print_Area</vt:lpstr>
      <vt:lpstr>表１１事務所数及び不動産鑑定業者に所属する不動産鑑定士等の数!Print_Area</vt:lpstr>
      <vt:lpstr>'表２　依頼目的別　件数及び報酬（価格評価）'!Print_Area</vt:lpstr>
      <vt:lpstr>'表３　依頼目的別　件数及び報酬（賃料評価）'!Print_Area</vt:lpstr>
      <vt:lpstr>'表４　１件当たりの鑑定評価額別　件数及び報酬（価格評価）'!Print_Area</vt:lpstr>
      <vt:lpstr>'表５　依頼先別　件数及び報酬（価格評価及び賃料評価）'!Print_Area</vt:lpstr>
      <vt:lpstr>'表６　依頼目的別　件数及び報酬（不動産鑑定評価の隣接・周辺業務'!Print_Area</vt:lpstr>
      <vt:lpstr>'表７　依頼目的別　件数及び報酬（不動産鑑定評価の隣接・周辺業務'!Print_Area</vt:lpstr>
      <vt:lpstr>'表７ー２　依頼目的別　件数及び報酬（不動産鑑定評価の隣接・周辺'!Print_Area</vt:lpstr>
      <vt:lpstr>'表８　鑑定人等としての業務'!Print_Area</vt:lpstr>
      <vt:lpstr>'表９　他の不動産鑑定業者からの再受託'!Print_Area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60aadbe9-bbe6-46b1-b384-e2cd75c0a283</vt:lpwstr>
  </property>
</Properties>
</file>