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toh-k2q4\Desktop\Homepage\岡野さん\20261013\"/>
    </mc:Choice>
  </mc:AlternateContent>
  <xr:revisionPtr revIDLastSave="0" documentId="13_ncr:1_{3380C343-FB5B-4A45-B7F7-9C27559ED8E7}" xr6:coauthVersionLast="47" xr6:coauthVersionMax="47" xr10:uidLastSave="{00000000-0000-0000-0000-000000000000}"/>
  <bookViews>
    <workbookView xWindow="-110" yWindow="-110" windowWidth="19420" windowHeight="10300" tabRatio="889" xr2:uid="{00000000-000D-0000-FFFF-FFFF00000000}"/>
  </bookViews>
  <sheets>
    <sheet name="表１　過去５ヶ年の事業実績表（価格評価、賃料評価のほか固定資産" sheetId="233" r:id="rId1"/>
    <sheet name="表２　依頼目的別　件数及び報酬（価格評価）" sheetId="227" r:id="rId2"/>
    <sheet name="表３　依頼目的別　件数及び報酬（賃料評価）" sheetId="228" r:id="rId3"/>
    <sheet name="表４　１件当たりの鑑定評価額別　件数及び報酬（価格評価）" sheetId="229" r:id="rId4"/>
    <sheet name="表５　依頼先別　件数及び報酬（価格評価及び賃料評価）" sheetId="230" r:id="rId5"/>
    <sheet name="表６　依頼目的別　件数及び報酬（不動産鑑定評価の隣接・周辺業務" sheetId="231" r:id="rId6"/>
    <sheet name="表７　依頼先別　件数及び報酬（不動産鑑定評価の隣接・周辺業務" sheetId="234" r:id="rId7"/>
    <sheet name="表７ー２　依頼先別　件数及び報酬（不動産鑑定評価の隣接・周辺" sheetId="235" r:id="rId8"/>
    <sheet name="表８　鑑定人等としての業務" sheetId="232" r:id="rId9"/>
    <sheet name="表９　他の不動産鑑定業者からの再受託" sheetId="236" r:id="rId10"/>
    <sheet name="表１０　公的土地評価" sheetId="237" r:id="rId11"/>
  </sheets>
  <definedNames>
    <definedName name="_xlnm._FilterDatabase" localSheetId="10" hidden="1">'表１０　公的土地評価'!$B$1:$H$12</definedName>
    <definedName name="_xlnm._FilterDatabase" localSheetId="1" hidden="1">'表２　依頼目的別　件数及び報酬（価格評価）'!$B$3:$L$58</definedName>
    <definedName name="_xlnm._FilterDatabase" localSheetId="5" hidden="1">'表６　依頼目的別　件数及び報酬（不動産鑑定評価の隣接・周辺業務'!$B$3:$L$20</definedName>
    <definedName name="_xlnm._FilterDatabase" localSheetId="6" hidden="1">'表７　依頼先別　件数及び報酬（不動産鑑定評価の隣接・周辺業務'!$B$1:$L$19</definedName>
    <definedName name="_xlnm._FilterDatabase" localSheetId="7" hidden="1">'表７ー２　依頼先別　件数及び報酬（不動産鑑定評価の隣接・周辺'!#REF!</definedName>
    <definedName name="_xlnm._FilterDatabase" localSheetId="8" hidden="1">'表８　鑑定人等としての業務'!#REF!</definedName>
    <definedName name="_xlnm._FilterDatabase" localSheetId="9" hidden="1">'表９　他の不動産鑑定業者からの再受託'!$B$1:$J$11</definedName>
    <definedName name="_xlnm.Print_Area" localSheetId="0">'表１　過去５ヶ年の事業実績表（価格評価、賃料評価のほか固定資産'!$A$1:$S$29</definedName>
    <definedName name="_xlnm.Print_Area" localSheetId="10">'表１０　公的土地評価'!$A$1:$I$11</definedName>
    <definedName name="_xlnm.Print_Area" localSheetId="1">'表２　依頼目的別　件数及び報酬（価格評価）'!$A$1:$M$57</definedName>
    <definedName name="_xlnm.Print_Area" localSheetId="2">'表３　依頼目的別　件数及び報酬（賃料評価）'!$A$1:$M$33</definedName>
    <definedName name="_xlnm.Print_Area" localSheetId="3">'表４　１件当たりの鑑定評価額別　件数及び報酬（価格評価）'!$A$1:$M$57</definedName>
    <definedName name="_xlnm.Print_Area" localSheetId="4">'表５　依頼先別　件数及び報酬（価格評価及び賃料評価）'!$A$1:$M$57</definedName>
    <definedName name="_xlnm.Print_Area" localSheetId="5">'表６　依頼目的別　件数及び報酬（不動産鑑定評価の隣接・周辺業務'!$A$1:$M$20</definedName>
    <definedName name="_xlnm.Print_Area" localSheetId="6">'表７　依頼先別　件数及び報酬（不動産鑑定評価の隣接・周辺業務'!$A$1:$M$20</definedName>
    <definedName name="_xlnm.Print_Area" localSheetId="7">'表７ー２　依頼先別　件数及び報酬（不動産鑑定評価の隣接・周辺'!$A$1:$M$21</definedName>
    <definedName name="_xlnm.Print_Area" localSheetId="8">'表８　鑑定人等としての業務'!$A$1:$M$8</definedName>
    <definedName name="_xlnm.Print_Area" localSheetId="9">'表９　他の不動産鑑定業者からの再受託'!$A$1:$K$11</definedName>
    <definedName name="業者名簿">#REF!</definedName>
    <definedName name="業務_その他">#REF!</definedName>
    <definedName name="作成日">#REF!</definedName>
    <definedName name="支店名">#REF!</definedName>
    <definedName name="事務所名">#REF!</definedName>
    <definedName name="証券化">#REF!</definedName>
    <definedName name="申請範囲FROM">#REF!</definedName>
    <definedName name="申請範囲TO">#REF!</definedName>
    <definedName name="専任">#REF!</definedName>
    <definedName name="担当者名">#REF!</definedName>
    <definedName name="電話番号">#REF!</definedName>
    <definedName name="登録番号">#REF!</definedName>
    <definedName name="都道府県">#REF!</definedName>
    <definedName name="都道府県名">#REF!</definedName>
    <definedName name="統計日">#REF!</definedName>
    <definedName name="本店支店">#REF!</definedName>
    <definedName name="名称">#REF!</definedName>
    <definedName name="有無">#REF!</definedName>
    <definedName name="有無２">#REF!</definedName>
    <definedName name="和暦">#REF!</definedName>
    <definedName name="和暦２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33" l="1"/>
  <c r="C21" i="233"/>
  <c r="C20" i="233"/>
  <c r="C19" i="233"/>
  <c r="C18" i="233"/>
  <c r="C17" i="233"/>
  <c r="C16" i="233"/>
  <c r="C15" i="233"/>
  <c r="C14" i="233"/>
  <c r="C13" i="233"/>
  <c r="C14" i="235" l="1"/>
  <c r="I6" i="235" s="1"/>
  <c r="E14" i="230"/>
  <c r="E16" i="230"/>
  <c r="K8" i="230" s="1"/>
  <c r="G14" i="227"/>
  <c r="C15" i="227" s="1"/>
  <c r="H9" i="233"/>
  <c r="K8" i="233"/>
  <c r="I18" i="233"/>
  <c r="J18" i="233" s="1"/>
  <c r="I20" i="233"/>
  <c r="I19" i="233"/>
  <c r="D18" i="233"/>
  <c r="D19" i="233"/>
  <c r="D20" i="233"/>
  <c r="D21" i="233"/>
  <c r="D22" i="233"/>
  <c r="F22" i="233"/>
  <c r="F21" i="233"/>
  <c r="K13" i="233"/>
  <c r="L13" i="233"/>
  <c r="M13" i="233"/>
  <c r="N13" i="233"/>
  <c r="O13" i="233"/>
  <c r="P13" i="233"/>
  <c r="Q13" i="233"/>
  <c r="Q8" i="233"/>
  <c r="P8" i="233"/>
  <c r="O8" i="233"/>
  <c r="M8" i="233"/>
  <c r="N8" i="233"/>
  <c r="J14" i="233"/>
  <c r="L8" i="233"/>
  <c r="K14" i="233"/>
  <c r="K9" i="233"/>
  <c r="K10" i="233"/>
  <c r="K11" i="233"/>
  <c r="F9" i="237"/>
  <c r="E9" i="237"/>
  <c r="D9" i="237"/>
  <c r="C9" i="237"/>
  <c r="H7" i="237"/>
  <c r="H8" i="237" s="1"/>
  <c r="G7" i="237"/>
  <c r="E8" i="237" s="1"/>
  <c r="H5" i="237"/>
  <c r="F6" i="237" s="1"/>
  <c r="G5" i="237"/>
  <c r="C6" i="237" s="1"/>
  <c r="H9" i="236"/>
  <c r="G9" i="236"/>
  <c r="F9" i="236"/>
  <c r="E9" i="236"/>
  <c r="D9" i="236"/>
  <c r="C9" i="236"/>
  <c r="J7" i="236"/>
  <c r="D8" i="236" s="1"/>
  <c r="I7" i="236"/>
  <c r="C8" i="236" s="1"/>
  <c r="J5" i="236"/>
  <c r="H6" i="236" s="1"/>
  <c r="I5" i="236"/>
  <c r="C6" i="236" s="1"/>
  <c r="D16" i="235"/>
  <c r="H8" i="235" s="1"/>
  <c r="C16" i="235"/>
  <c r="K8" i="235" s="1"/>
  <c r="D14" i="235"/>
  <c r="J6" i="235" s="1"/>
  <c r="L9" i="235"/>
  <c r="K9" i="235"/>
  <c r="J9" i="235"/>
  <c r="I9" i="235"/>
  <c r="H9" i="235"/>
  <c r="G9" i="235"/>
  <c r="F9" i="235"/>
  <c r="E9" i="235"/>
  <c r="D9" i="235"/>
  <c r="C9" i="235"/>
  <c r="H6" i="235"/>
  <c r="D18" i="234"/>
  <c r="C18" i="234"/>
  <c r="F16" i="234"/>
  <c r="D17" i="234" s="1"/>
  <c r="E16" i="234"/>
  <c r="I8" i="234" s="1"/>
  <c r="F14" i="234"/>
  <c r="H6" i="234" s="1"/>
  <c r="E14" i="234"/>
  <c r="E15" i="234" s="1"/>
  <c r="L9" i="234"/>
  <c r="K9" i="234"/>
  <c r="J9" i="234"/>
  <c r="I9" i="234"/>
  <c r="H9" i="234"/>
  <c r="G9" i="234"/>
  <c r="F9" i="234"/>
  <c r="E9" i="234"/>
  <c r="D9" i="234"/>
  <c r="C9" i="234"/>
  <c r="J17" i="233"/>
  <c r="H17" i="233"/>
  <c r="K17" i="233"/>
  <c r="M17" i="233"/>
  <c r="O17" i="233"/>
  <c r="Q17" i="233"/>
  <c r="L17" i="233"/>
  <c r="N17" i="233"/>
  <c r="P17" i="233"/>
  <c r="H12" i="233"/>
  <c r="Q12" i="233"/>
  <c r="P12" i="233"/>
  <c r="O12" i="233"/>
  <c r="N12" i="233"/>
  <c r="M12" i="233"/>
  <c r="L12" i="233"/>
  <c r="K12" i="233"/>
  <c r="J12" i="233"/>
  <c r="I22" i="233"/>
  <c r="P22" i="233" s="1"/>
  <c r="G22" i="233"/>
  <c r="E22" i="233"/>
  <c r="E18" i="233"/>
  <c r="F18" i="233"/>
  <c r="G18" i="233"/>
  <c r="H18" i="233" s="1"/>
  <c r="I21" i="233"/>
  <c r="L21" i="233" s="1"/>
  <c r="G21" i="233"/>
  <c r="E21" i="233"/>
  <c r="L20" i="233"/>
  <c r="G20" i="233"/>
  <c r="F20" i="233"/>
  <c r="E20" i="233"/>
  <c r="G19" i="233"/>
  <c r="F19" i="233"/>
  <c r="E19" i="233"/>
  <c r="Q16" i="233"/>
  <c r="P16" i="233"/>
  <c r="O16" i="233"/>
  <c r="N16" i="233"/>
  <c r="M16" i="233"/>
  <c r="L16" i="233"/>
  <c r="K16" i="233"/>
  <c r="J16" i="233"/>
  <c r="H16" i="233"/>
  <c r="Q15" i="233"/>
  <c r="P15" i="233"/>
  <c r="O15" i="233"/>
  <c r="N15" i="233"/>
  <c r="M15" i="233"/>
  <c r="L15" i="233"/>
  <c r="K15" i="233"/>
  <c r="J15" i="233"/>
  <c r="H15" i="233"/>
  <c r="Q14" i="233"/>
  <c r="P14" i="233"/>
  <c r="O14" i="233"/>
  <c r="N14" i="233"/>
  <c r="M14" i="233"/>
  <c r="L14" i="233"/>
  <c r="H14" i="233"/>
  <c r="Q11" i="233"/>
  <c r="P11" i="233"/>
  <c r="O11" i="233"/>
  <c r="N11" i="233"/>
  <c r="M11" i="233"/>
  <c r="L11" i="233"/>
  <c r="J11" i="233"/>
  <c r="H11" i="233"/>
  <c r="Q10" i="233"/>
  <c r="P10" i="233"/>
  <c r="O10" i="233"/>
  <c r="N10" i="233"/>
  <c r="M10" i="233"/>
  <c r="L10" i="233"/>
  <c r="J10" i="233"/>
  <c r="H10" i="233"/>
  <c r="Q9" i="233"/>
  <c r="P9" i="233"/>
  <c r="O9" i="233"/>
  <c r="N9" i="233"/>
  <c r="M9" i="233"/>
  <c r="L9" i="233"/>
  <c r="J9" i="233"/>
  <c r="E7" i="232"/>
  <c r="C7" i="232"/>
  <c r="F14" i="231"/>
  <c r="D15" i="231" s="1"/>
  <c r="F16" i="231"/>
  <c r="D17" i="231" s="1"/>
  <c r="E14" i="231"/>
  <c r="K6" i="231" s="1"/>
  <c r="C6" i="231"/>
  <c r="E16" i="231"/>
  <c r="E17" i="231" s="1"/>
  <c r="C9" i="227"/>
  <c r="D9" i="227"/>
  <c r="E9" i="227"/>
  <c r="F9" i="227"/>
  <c r="G9" i="227"/>
  <c r="H9" i="227"/>
  <c r="I9" i="227"/>
  <c r="J9" i="227"/>
  <c r="K9" i="227"/>
  <c r="L9" i="227"/>
  <c r="E15" i="227"/>
  <c r="H14" i="227"/>
  <c r="H6" i="227" s="1"/>
  <c r="G16" i="227"/>
  <c r="K8" i="227" s="1"/>
  <c r="H16" i="227"/>
  <c r="F8" i="227" s="1"/>
  <c r="C18" i="227"/>
  <c r="D18" i="227"/>
  <c r="E18" i="227"/>
  <c r="F18" i="227"/>
  <c r="C28" i="227"/>
  <c r="D28" i="227"/>
  <c r="E28" i="227"/>
  <c r="F28" i="227"/>
  <c r="G28" i="227"/>
  <c r="H28" i="227"/>
  <c r="I28" i="227"/>
  <c r="J28" i="227"/>
  <c r="K28" i="227"/>
  <c r="L28" i="227"/>
  <c r="G33" i="227"/>
  <c r="C25" i="227" s="1"/>
  <c r="H33" i="227"/>
  <c r="H34" i="227" s="1"/>
  <c r="F25" i="227"/>
  <c r="G35" i="227"/>
  <c r="G27" i="227" s="1"/>
  <c r="H35" i="227"/>
  <c r="D27" i="227" s="1"/>
  <c r="C37" i="227"/>
  <c r="D37" i="227"/>
  <c r="E37" i="227"/>
  <c r="F37" i="227"/>
  <c r="C43" i="227"/>
  <c r="D43" i="227"/>
  <c r="E43" i="227"/>
  <c r="F43" i="227"/>
  <c r="G43" i="227"/>
  <c r="H43" i="227"/>
  <c r="I43" i="227"/>
  <c r="J43" i="227"/>
  <c r="K43" i="227"/>
  <c r="K47" i="227" s="1"/>
  <c r="L43" i="227"/>
  <c r="C45" i="227"/>
  <c r="D45" i="227"/>
  <c r="E45" i="227"/>
  <c r="F45" i="227"/>
  <c r="G45" i="227"/>
  <c r="H45" i="227"/>
  <c r="I45" i="227"/>
  <c r="J45" i="227"/>
  <c r="K45" i="227"/>
  <c r="L45" i="227"/>
  <c r="C52" i="227"/>
  <c r="D52" i="227"/>
  <c r="E52" i="227"/>
  <c r="F52" i="227"/>
  <c r="C54" i="227"/>
  <c r="D54" i="227"/>
  <c r="E54" i="227"/>
  <c r="F54" i="227"/>
  <c r="K6" i="228"/>
  <c r="K7" i="228" s="1"/>
  <c r="L6" i="228"/>
  <c r="L7" i="228" s="1"/>
  <c r="K8" i="228"/>
  <c r="G9" i="228" s="1"/>
  <c r="L8" i="228"/>
  <c r="F9" i="228" s="1"/>
  <c r="C10" i="228"/>
  <c r="D10" i="228"/>
  <c r="E10" i="228"/>
  <c r="F10" i="228"/>
  <c r="G10" i="228"/>
  <c r="H10" i="228"/>
  <c r="I10" i="228"/>
  <c r="J10" i="228"/>
  <c r="K17" i="228"/>
  <c r="C18" i="228" s="1"/>
  <c r="L17" i="228"/>
  <c r="F18" i="228" s="1"/>
  <c r="K19" i="228"/>
  <c r="C20" i="228" s="1"/>
  <c r="L19" i="228"/>
  <c r="D20" i="228" s="1"/>
  <c r="C21" i="228"/>
  <c r="D21" i="228"/>
  <c r="E21" i="228"/>
  <c r="F21" i="228"/>
  <c r="I21" i="228"/>
  <c r="J21" i="228"/>
  <c r="C28" i="228"/>
  <c r="D28" i="228"/>
  <c r="E28" i="228"/>
  <c r="F28" i="228"/>
  <c r="G28" i="228"/>
  <c r="H28" i="228"/>
  <c r="I28" i="228"/>
  <c r="J28" i="228"/>
  <c r="C30" i="228"/>
  <c r="D30" i="228"/>
  <c r="E30" i="228"/>
  <c r="F30" i="228"/>
  <c r="G30" i="228"/>
  <c r="H30" i="228"/>
  <c r="I30" i="228"/>
  <c r="J30" i="228"/>
  <c r="C9" i="229"/>
  <c r="D9" i="229"/>
  <c r="E9" i="229"/>
  <c r="F9" i="229"/>
  <c r="G9" i="229"/>
  <c r="H9" i="229"/>
  <c r="I9" i="229"/>
  <c r="J9" i="229"/>
  <c r="K9" i="229"/>
  <c r="L9" i="229"/>
  <c r="G14" i="229"/>
  <c r="G15" i="229" s="1"/>
  <c r="H14" i="229"/>
  <c r="J6" i="229" s="1"/>
  <c r="G16" i="229"/>
  <c r="E8" i="229" s="1"/>
  <c r="H16" i="229"/>
  <c r="D8" i="229" s="1"/>
  <c r="C18" i="229"/>
  <c r="D18" i="229"/>
  <c r="E18" i="229"/>
  <c r="F18" i="229"/>
  <c r="C28" i="229"/>
  <c r="D28" i="229"/>
  <c r="E28" i="229"/>
  <c r="F28" i="229"/>
  <c r="G28" i="229"/>
  <c r="H28" i="229"/>
  <c r="I28" i="229"/>
  <c r="J28" i="229"/>
  <c r="K28" i="229"/>
  <c r="L28" i="229"/>
  <c r="G33" i="229"/>
  <c r="E25" i="229" s="1"/>
  <c r="H33" i="229"/>
  <c r="H25" i="229" s="1"/>
  <c r="G35" i="229"/>
  <c r="G36" i="229" s="1"/>
  <c r="H35" i="229"/>
  <c r="L27" i="229" s="1"/>
  <c r="C37" i="229"/>
  <c r="D37" i="229"/>
  <c r="E37" i="229"/>
  <c r="F37" i="229"/>
  <c r="C43" i="229"/>
  <c r="D43" i="229"/>
  <c r="E43" i="229"/>
  <c r="F43" i="229"/>
  <c r="F47" i="229" s="1"/>
  <c r="G43" i="229"/>
  <c r="G47" i="229" s="1"/>
  <c r="H43" i="229"/>
  <c r="I43" i="229"/>
  <c r="J43" i="229"/>
  <c r="K43" i="229"/>
  <c r="L43" i="229"/>
  <c r="L47" i="229" s="1"/>
  <c r="C45" i="229"/>
  <c r="D45" i="229"/>
  <c r="D47" i="229" s="1"/>
  <c r="E45" i="229"/>
  <c r="F45" i="229"/>
  <c r="G45" i="229"/>
  <c r="H45" i="229"/>
  <c r="I45" i="229"/>
  <c r="J45" i="229"/>
  <c r="K45" i="229"/>
  <c r="L45" i="229"/>
  <c r="C52" i="229"/>
  <c r="D52" i="229"/>
  <c r="E52" i="229"/>
  <c r="F52" i="229"/>
  <c r="C54" i="229"/>
  <c r="D54" i="229"/>
  <c r="E54" i="229"/>
  <c r="F54" i="229"/>
  <c r="C9" i="230"/>
  <c r="D9" i="230"/>
  <c r="E9" i="230"/>
  <c r="F9" i="230"/>
  <c r="G9" i="230"/>
  <c r="H9" i="230"/>
  <c r="I9" i="230"/>
  <c r="J9" i="230"/>
  <c r="K9" i="230"/>
  <c r="L9" i="230"/>
  <c r="C6" i="230"/>
  <c r="F14" i="230"/>
  <c r="H6" i="230" s="1"/>
  <c r="E8" i="230"/>
  <c r="F16" i="230"/>
  <c r="D17" i="230" s="1"/>
  <c r="C18" i="230"/>
  <c r="D18" i="230"/>
  <c r="C28" i="230"/>
  <c r="D28" i="230"/>
  <c r="E28" i="230"/>
  <c r="F28" i="230"/>
  <c r="G28" i="230"/>
  <c r="H28" i="230"/>
  <c r="I28" i="230"/>
  <c r="J28" i="230"/>
  <c r="K28" i="230"/>
  <c r="L28" i="230"/>
  <c r="E33" i="230"/>
  <c r="C34" i="230" s="1"/>
  <c r="F33" i="230"/>
  <c r="D25" i="230" s="1"/>
  <c r="E35" i="230"/>
  <c r="I27" i="230" s="1"/>
  <c r="F35" i="230"/>
  <c r="J27" i="230" s="1"/>
  <c r="C37" i="230"/>
  <c r="D37" i="230"/>
  <c r="K47" i="230"/>
  <c r="E47" i="230"/>
  <c r="H47" i="230"/>
  <c r="C56" i="230"/>
  <c r="C9" i="231"/>
  <c r="D9" i="231"/>
  <c r="E9" i="231"/>
  <c r="F9" i="231"/>
  <c r="G9" i="231"/>
  <c r="H9" i="231"/>
  <c r="I9" i="231"/>
  <c r="J9" i="231"/>
  <c r="K9" i="231"/>
  <c r="L9" i="231"/>
  <c r="C18" i="231"/>
  <c r="D18" i="231"/>
  <c r="G47" i="230"/>
  <c r="C9" i="228"/>
  <c r="K9" i="228"/>
  <c r="E9" i="228"/>
  <c r="I47" i="230"/>
  <c r="G15" i="227"/>
  <c r="F15" i="231"/>
  <c r="L47" i="230"/>
  <c r="J47" i="230"/>
  <c r="D56" i="230"/>
  <c r="C47" i="230"/>
  <c r="E54" i="230"/>
  <c r="I46" i="230" s="1"/>
  <c r="F54" i="230"/>
  <c r="H46" i="230" s="1"/>
  <c r="G8" i="230"/>
  <c r="F47" i="230"/>
  <c r="D47" i="230"/>
  <c r="I8" i="230"/>
  <c r="C17" i="230"/>
  <c r="E17" i="230"/>
  <c r="E52" i="230"/>
  <c r="K44" i="230" s="1"/>
  <c r="F52" i="230"/>
  <c r="F53" i="230" s="1"/>
  <c r="I27" i="229"/>
  <c r="C27" i="229"/>
  <c r="C34" i="229"/>
  <c r="C17" i="229"/>
  <c r="D17" i="229"/>
  <c r="H8" i="229"/>
  <c r="L8" i="229"/>
  <c r="K8" i="229"/>
  <c r="J9" i="228"/>
  <c r="I7" i="228"/>
  <c r="K6" i="229"/>
  <c r="C15" i="229"/>
  <c r="C8" i="237"/>
  <c r="D8" i="237"/>
  <c r="F8" i="237"/>
  <c r="D15" i="235"/>
  <c r="C17" i="235"/>
  <c r="D6" i="235"/>
  <c r="D56" i="229" l="1"/>
  <c r="G8" i="236"/>
  <c r="H17" i="229"/>
  <c r="C56" i="229"/>
  <c r="O19" i="233"/>
  <c r="E8" i="235"/>
  <c r="J8" i="229"/>
  <c r="C47" i="229"/>
  <c r="H54" i="229"/>
  <c r="F46" i="229" s="1"/>
  <c r="D27" i="229"/>
  <c r="F17" i="229"/>
  <c r="M21" i="233"/>
  <c r="M19" i="233"/>
  <c r="E6" i="229"/>
  <c r="E15" i="229"/>
  <c r="G6" i="229"/>
  <c r="D7" i="228"/>
  <c r="G27" i="229"/>
  <c r="I47" i="229"/>
  <c r="D32" i="228"/>
  <c r="F34" i="229"/>
  <c r="H47" i="229"/>
  <c r="H34" i="229"/>
  <c r="C36" i="229"/>
  <c r="L47" i="227"/>
  <c r="J47" i="227"/>
  <c r="C6" i="229"/>
  <c r="D15" i="230"/>
  <c r="I18" i="228"/>
  <c r="E27" i="229"/>
  <c r="I6" i="229"/>
  <c r="E18" i="228"/>
  <c r="C7" i="228"/>
  <c r="F8" i="229"/>
  <c r="E47" i="229"/>
  <c r="J6" i="231"/>
  <c r="Q21" i="233"/>
  <c r="K18" i="233"/>
  <c r="K46" i="230"/>
  <c r="D44" i="230"/>
  <c r="H44" i="230"/>
  <c r="J19" i="233"/>
  <c r="L18" i="233"/>
  <c r="Q22" i="233"/>
  <c r="K19" i="233"/>
  <c r="O22" i="233"/>
  <c r="F56" i="227"/>
  <c r="I47" i="227"/>
  <c r="H47" i="227"/>
  <c r="K27" i="227"/>
  <c r="D47" i="227"/>
  <c r="E17" i="227"/>
  <c r="H8" i="227"/>
  <c r="C56" i="227"/>
  <c r="D8" i="227"/>
  <c r="D17" i="227"/>
  <c r="F6" i="227"/>
  <c r="L28" i="228"/>
  <c r="J20" i="228"/>
  <c r="L20" i="228"/>
  <c r="F20" i="228"/>
  <c r="D18" i="228"/>
  <c r="L21" i="228"/>
  <c r="L22" i="228" s="1"/>
  <c r="K18" i="228"/>
  <c r="I32" i="228"/>
  <c r="G32" i="228"/>
  <c r="L9" i="228"/>
  <c r="H32" i="228"/>
  <c r="F36" i="229"/>
  <c r="E36" i="229"/>
  <c r="E56" i="229"/>
  <c r="H36" i="229"/>
  <c r="D55" i="229"/>
  <c r="J27" i="229"/>
  <c r="D36" i="229"/>
  <c r="G37" i="229"/>
  <c r="C38" i="229" s="1"/>
  <c r="H27" i="229"/>
  <c r="K27" i="229"/>
  <c r="F27" i="229"/>
  <c r="F55" i="229"/>
  <c r="G38" i="229"/>
  <c r="C29" i="229"/>
  <c r="G29" i="229"/>
  <c r="D34" i="229"/>
  <c r="G34" i="229"/>
  <c r="K25" i="229"/>
  <c r="J25" i="229"/>
  <c r="H37" i="229"/>
  <c r="G25" i="229"/>
  <c r="F25" i="229"/>
  <c r="L25" i="229"/>
  <c r="E34" i="229"/>
  <c r="D25" i="229"/>
  <c r="I25" i="229"/>
  <c r="G52" i="229"/>
  <c r="C53" i="229" s="1"/>
  <c r="H52" i="229"/>
  <c r="D44" i="229" s="1"/>
  <c r="C25" i="229"/>
  <c r="G17" i="229"/>
  <c r="E17" i="229"/>
  <c r="G8" i="229"/>
  <c r="H46" i="229"/>
  <c r="C8" i="229"/>
  <c r="H55" i="229"/>
  <c r="I8" i="229"/>
  <c r="J46" i="229"/>
  <c r="D46" i="229"/>
  <c r="G54" i="229"/>
  <c r="K46" i="229" s="1"/>
  <c r="F56" i="229"/>
  <c r="L46" i="229"/>
  <c r="G18" i="229"/>
  <c r="C10" i="229" s="1"/>
  <c r="K47" i="229"/>
  <c r="H15" i="229"/>
  <c r="H6" i="229"/>
  <c r="H18" i="229"/>
  <c r="D10" i="229" s="1"/>
  <c r="F15" i="229"/>
  <c r="D6" i="229"/>
  <c r="D15" i="229"/>
  <c r="J47" i="229"/>
  <c r="L6" i="229"/>
  <c r="F6" i="229"/>
  <c r="L27" i="230"/>
  <c r="F6" i="230"/>
  <c r="J6" i="230"/>
  <c r="K8" i="234"/>
  <c r="F17" i="234"/>
  <c r="C6" i="234"/>
  <c r="E6" i="234"/>
  <c r="I6" i="234"/>
  <c r="F15" i="234"/>
  <c r="G6" i="234"/>
  <c r="I8" i="235"/>
  <c r="G8" i="235"/>
  <c r="J9" i="236"/>
  <c r="J10" i="236" s="1"/>
  <c r="J6" i="236"/>
  <c r="D6" i="237"/>
  <c r="E8" i="236"/>
  <c r="J8" i="236"/>
  <c r="F8" i="236"/>
  <c r="I8" i="236"/>
  <c r="H8" i="236"/>
  <c r="G9" i="237"/>
  <c r="G10" i="237" s="1"/>
  <c r="H9" i="237"/>
  <c r="D10" i="237" s="1"/>
  <c r="G8" i="237"/>
  <c r="H6" i="237"/>
  <c r="G6" i="237"/>
  <c r="E6" i="237"/>
  <c r="D10" i="236"/>
  <c r="H10" i="236"/>
  <c r="D6" i="236"/>
  <c r="F6" i="236"/>
  <c r="I9" i="236"/>
  <c r="E10" i="236" s="1"/>
  <c r="I6" i="236"/>
  <c r="G6" i="236"/>
  <c r="E6" i="236"/>
  <c r="F8" i="235"/>
  <c r="D17" i="235"/>
  <c r="D8" i="235"/>
  <c r="J8" i="235"/>
  <c r="L8" i="235"/>
  <c r="D18" i="235"/>
  <c r="F10" i="235" s="1"/>
  <c r="L6" i="235"/>
  <c r="F6" i="235"/>
  <c r="C8" i="235"/>
  <c r="K6" i="235"/>
  <c r="E6" i="235"/>
  <c r="C6" i="235"/>
  <c r="C15" i="235"/>
  <c r="C18" i="235"/>
  <c r="G6" i="235"/>
  <c r="L8" i="234"/>
  <c r="K6" i="234"/>
  <c r="C15" i="234"/>
  <c r="F6" i="234"/>
  <c r="J8" i="234"/>
  <c r="H8" i="234"/>
  <c r="G8" i="234"/>
  <c r="E8" i="234"/>
  <c r="F8" i="234"/>
  <c r="D8" i="234"/>
  <c r="L6" i="234"/>
  <c r="F18" i="234"/>
  <c r="D15" i="234"/>
  <c r="J6" i="234"/>
  <c r="D6" i="234"/>
  <c r="E18" i="234"/>
  <c r="C10" i="234" s="1"/>
  <c r="C8" i="234"/>
  <c r="E17" i="234"/>
  <c r="C17" i="234"/>
  <c r="C8" i="231"/>
  <c r="G6" i="231"/>
  <c r="E6" i="231"/>
  <c r="I8" i="231"/>
  <c r="E8" i="231"/>
  <c r="C17" i="231"/>
  <c r="K8" i="231"/>
  <c r="G8" i="231"/>
  <c r="H8" i="231"/>
  <c r="J8" i="231"/>
  <c r="D8" i="231"/>
  <c r="F8" i="231"/>
  <c r="F18" i="231"/>
  <c r="F10" i="231" s="1"/>
  <c r="L6" i="231"/>
  <c r="L8" i="231"/>
  <c r="F17" i="231"/>
  <c r="D6" i="231"/>
  <c r="H6" i="231"/>
  <c r="F6" i="231"/>
  <c r="I6" i="231"/>
  <c r="C15" i="231"/>
  <c r="E18" i="231"/>
  <c r="E15" i="231"/>
  <c r="F55" i="230"/>
  <c r="D53" i="230"/>
  <c r="F56" i="230"/>
  <c r="J48" i="230" s="1"/>
  <c r="F44" i="230"/>
  <c r="E46" i="230"/>
  <c r="F46" i="230"/>
  <c r="D46" i="230"/>
  <c r="L46" i="230"/>
  <c r="J46" i="230"/>
  <c r="C55" i="230"/>
  <c r="D55" i="230"/>
  <c r="L44" i="230"/>
  <c r="J44" i="230"/>
  <c r="D27" i="230"/>
  <c r="J25" i="230"/>
  <c r="D36" i="230"/>
  <c r="H27" i="230"/>
  <c r="F36" i="230"/>
  <c r="F27" i="230"/>
  <c r="H25" i="230"/>
  <c r="L25" i="230"/>
  <c r="D34" i="230"/>
  <c r="F37" i="230"/>
  <c r="F34" i="230"/>
  <c r="F25" i="230"/>
  <c r="L6" i="230"/>
  <c r="D8" i="230"/>
  <c r="F8" i="230"/>
  <c r="F17" i="230"/>
  <c r="F18" i="230"/>
  <c r="L10" i="230" s="1"/>
  <c r="L8" i="230"/>
  <c r="J8" i="230"/>
  <c r="H8" i="230"/>
  <c r="D6" i="230"/>
  <c r="F15" i="230"/>
  <c r="C46" i="230"/>
  <c r="C53" i="230"/>
  <c r="E55" i="230"/>
  <c r="E44" i="230"/>
  <c r="G46" i="230"/>
  <c r="E56" i="230"/>
  <c r="I48" i="230" s="1"/>
  <c r="G44" i="230"/>
  <c r="I44" i="230"/>
  <c r="E53" i="230"/>
  <c r="C44" i="230"/>
  <c r="G25" i="230"/>
  <c r="C25" i="230"/>
  <c r="E34" i="230"/>
  <c r="K25" i="230"/>
  <c r="I25" i="230"/>
  <c r="C36" i="230"/>
  <c r="E25" i="230"/>
  <c r="G27" i="230"/>
  <c r="E27" i="230"/>
  <c r="E36" i="230"/>
  <c r="C27" i="230"/>
  <c r="K27" i="230"/>
  <c r="E37" i="230"/>
  <c r="C8" i="230"/>
  <c r="E6" i="230"/>
  <c r="G6" i="230"/>
  <c r="K6" i="230"/>
  <c r="E18" i="230"/>
  <c r="E15" i="230"/>
  <c r="C15" i="230"/>
  <c r="I6" i="230"/>
  <c r="J18" i="228"/>
  <c r="L18" i="228"/>
  <c r="K30" i="228"/>
  <c r="E31" i="228" s="1"/>
  <c r="I20" i="228"/>
  <c r="K21" i="228"/>
  <c r="I22" i="228" s="1"/>
  <c r="L30" i="228"/>
  <c r="J31" i="228" s="1"/>
  <c r="E20" i="228"/>
  <c r="K20" i="228"/>
  <c r="H29" i="228"/>
  <c r="J29" i="228"/>
  <c r="J32" i="228"/>
  <c r="F29" i="228"/>
  <c r="I9" i="228"/>
  <c r="F32" i="228"/>
  <c r="D29" i="228"/>
  <c r="H7" i="228"/>
  <c r="F7" i="228"/>
  <c r="J7" i="228"/>
  <c r="L29" i="228"/>
  <c r="K28" i="228"/>
  <c r="E32" i="228"/>
  <c r="L10" i="228"/>
  <c r="J11" i="228" s="1"/>
  <c r="D9" i="228"/>
  <c r="H9" i="228"/>
  <c r="E7" i="228"/>
  <c r="C32" i="228"/>
  <c r="K10" i="228"/>
  <c r="G7" i="228"/>
  <c r="D56" i="227"/>
  <c r="J25" i="227"/>
  <c r="L25" i="227"/>
  <c r="F34" i="227"/>
  <c r="D25" i="227"/>
  <c r="E36" i="227"/>
  <c r="G36" i="227"/>
  <c r="F27" i="227"/>
  <c r="H37" i="227"/>
  <c r="H38" i="227" s="1"/>
  <c r="D36" i="227"/>
  <c r="C36" i="227"/>
  <c r="I27" i="227"/>
  <c r="H36" i="227"/>
  <c r="F36" i="227"/>
  <c r="H27" i="227"/>
  <c r="L27" i="227"/>
  <c r="J27" i="227"/>
  <c r="C27" i="227"/>
  <c r="E27" i="227"/>
  <c r="L8" i="227"/>
  <c r="J8" i="227"/>
  <c r="C47" i="227"/>
  <c r="E56" i="227"/>
  <c r="E6" i="227"/>
  <c r="G6" i="227"/>
  <c r="G47" i="227"/>
  <c r="C34" i="227"/>
  <c r="E34" i="227"/>
  <c r="G25" i="227"/>
  <c r="G34" i="227"/>
  <c r="E25" i="227"/>
  <c r="I25" i="227"/>
  <c r="G37" i="227"/>
  <c r="K25" i="227"/>
  <c r="D34" i="227"/>
  <c r="H25" i="227"/>
  <c r="I6" i="227"/>
  <c r="K6" i="227"/>
  <c r="F17" i="227"/>
  <c r="H17" i="227"/>
  <c r="H54" i="227"/>
  <c r="D46" i="227" s="1"/>
  <c r="G54" i="227"/>
  <c r="C55" i="227" s="1"/>
  <c r="C8" i="227"/>
  <c r="G17" i="227"/>
  <c r="E47" i="227"/>
  <c r="I8" i="227"/>
  <c r="C17" i="227"/>
  <c r="E8" i="227"/>
  <c r="G8" i="227"/>
  <c r="G18" i="227"/>
  <c r="K10" i="227" s="1"/>
  <c r="H52" i="227"/>
  <c r="G52" i="227"/>
  <c r="C53" i="227" s="1"/>
  <c r="F47" i="227"/>
  <c r="D15" i="227"/>
  <c r="H15" i="227"/>
  <c r="J6" i="227"/>
  <c r="D6" i="227"/>
  <c r="F15" i="227"/>
  <c r="L6" i="227"/>
  <c r="H18" i="227"/>
  <c r="C6" i="227"/>
  <c r="L22" i="233"/>
  <c r="M20" i="233"/>
  <c r="N22" i="233"/>
  <c r="O20" i="233"/>
  <c r="P18" i="233"/>
  <c r="Q18" i="233"/>
  <c r="Q19" i="233"/>
  <c r="N18" i="233"/>
  <c r="O21" i="233"/>
  <c r="H20" i="233"/>
  <c r="M18" i="233"/>
  <c r="P20" i="233"/>
  <c r="K22" i="233"/>
  <c r="K20" i="233"/>
  <c r="K21" i="233"/>
  <c r="J22" i="233"/>
  <c r="P21" i="233"/>
  <c r="J20" i="233"/>
  <c r="J21" i="233"/>
  <c r="N20" i="233"/>
  <c r="L19" i="233"/>
  <c r="H22" i="233"/>
  <c r="H21" i="233"/>
  <c r="Q20" i="233"/>
  <c r="H19" i="233"/>
  <c r="P19" i="233"/>
  <c r="N19" i="233"/>
  <c r="N21" i="233"/>
  <c r="M22" i="233"/>
  <c r="O18" i="233"/>
  <c r="C55" i="229" l="1"/>
  <c r="J44" i="229"/>
  <c r="F10" i="236"/>
  <c r="H53" i="229"/>
  <c r="F53" i="229"/>
  <c r="I46" i="229"/>
  <c r="G46" i="229"/>
  <c r="D55" i="227"/>
  <c r="F55" i="227"/>
  <c r="J22" i="228"/>
  <c r="F22" i="228"/>
  <c r="D22" i="228"/>
  <c r="K32" i="228"/>
  <c r="K33" i="228" s="1"/>
  <c r="E29" i="229"/>
  <c r="I29" i="229"/>
  <c r="K29" i="229"/>
  <c r="E38" i="229"/>
  <c r="F38" i="229"/>
  <c r="D29" i="229"/>
  <c r="H29" i="229"/>
  <c r="F29" i="229"/>
  <c r="D38" i="229"/>
  <c r="J29" i="229"/>
  <c r="L29" i="229"/>
  <c r="H38" i="229"/>
  <c r="L44" i="229"/>
  <c r="H56" i="229"/>
  <c r="J48" i="229" s="1"/>
  <c r="H44" i="229"/>
  <c r="D53" i="229"/>
  <c r="G44" i="229"/>
  <c r="E44" i="229"/>
  <c r="G53" i="229"/>
  <c r="E53" i="229"/>
  <c r="K44" i="229"/>
  <c r="C44" i="229"/>
  <c r="F44" i="229"/>
  <c r="I44" i="229"/>
  <c r="E10" i="229"/>
  <c r="E19" i="229"/>
  <c r="I10" i="229"/>
  <c r="G10" i="229"/>
  <c r="G19" i="229"/>
  <c r="E55" i="229"/>
  <c r="G55" i="229"/>
  <c r="C46" i="229"/>
  <c r="G56" i="229"/>
  <c r="K48" i="229" s="1"/>
  <c r="K10" i="229"/>
  <c r="C19" i="229"/>
  <c r="E46" i="229"/>
  <c r="H19" i="229"/>
  <c r="D19" i="229"/>
  <c r="J10" i="229"/>
  <c r="H10" i="229"/>
  <c r="F19" i="229"/>
  <c r="F10" i="229"/>
  <c r="L10" i="229"/>
  <c r="D19" i="230"/>
  <c r="H10" i="230"/>
  <c r="F19" i="230"/>
  <c r="E10" i="237"/>
  <c r="H10" i="237"/>
  <c r="F10" i="237"/>
  <c r="C10" i="237"/>
  <c r="C10" i="236"/>
  <c r="G10" i="236"/>
  <c r="I10" i="236"/>
  <c r="J10" i="235"/>
  <c r="D10" i="235"/>
  <c r="D19" i="235"/>
  <c r="H10" i="235"/>
  <c r="L10" i="235"/>
  <c r="I10" i="235"/>
  <c r="E10" i="235"/>
  <c r="K10" i="235"/>
  <c r="C19" i="235"/>
  <c r="G10" i="235"/>
  <c r="C10" i="235"/>
  <c r="C19" i="234"/>
  <c r="G10" i="234"/>
  <c r="E10" i="234"/>
  <c r="I10" i="234"/>
  <c r="H10" i="234"/>
  <c r="F10" i="234"/>
  <c r="F19" i="234"/>
  <c r="D19" i="234"/>
  <c r="L10" i="234"/>
  <c r="J10" i="234"/>
  <c r="D10" i="234"/>
  <c r="E19" i="234"/>
  <c r="K10" i="234"/>
  <c r="J10" i="231"/>
  <c r="H10" i="231"/>
  <c r="D19" i="231"/>
  <c r="L10" i="231"/>
  <c r="F19" i="231"/>
  <c r="D10" i="231"/>
  <c r="K10" i="231"/>
  <c r="C19" i="231"/>
  <c r="C10" i="231"/>
  <c r="G10" i="231"/>
  <c r="E19" i="231"/>
  <c r="I10" i="231"/>
  <c r="E10" i="231"/>
  <c r="D57" i="230"/>
  <c r="F57" i="230"/>
  <c r="D48" i="230"/>
  <c r="F48" i="230"/>
  <c r="L48" i="230"/>
  <c r="H48" i="230"/>
  <c r="E57" i="230"/>
  <c r="L29" i="230"/>
  <c r="D29" i="230"/>
  <c r="H29" i="230"/>
  <c r="J29" i="230"/>
  <c r="F38" i="230"/>
  <c r="F29" i="230"/>
  <c r="D38" i="230"/>
  <c r="F10" i="230"/>
  <c r="J10" i="230"/>
  <c r="D10" i="230"/>
  <c r="C57" i="230"/>
  <c r="G48" i="230"/>
  <c r="C48" i="230"/>
  <c r="K48" i="230"/>
  <c r="E48" i="230"/>
  <c r="G29" i="230"/>
  <c r="I29" i="230"/>
  <c r="E38" i="230"/>
  <c r="K29" i="230"/>
  <c r="C38" i="230"/>
  <c r="E29" i="230"/>
  <c r="C29" i="230"/>
  <c r="K10" i="230"/>
  <c r="G10" i="230"/>
  <c r="E19" i="230"/>
  <c r="E10" i="230"/>
  <c r="C19" i="230"/>
  <c r="I10" i="230"/>
  <c r="C10" i="230"/>
  <c r="D31" i="228"/>
  <c r="L32" i="228"/>
  <c r="L33" i="228" s="1"/>
  <c r="L31" i="228"/>
  <c r="C31" i="228"/>
  <c r="K22" i="228"/>
  <c r="K31" i="228"/>
  <c r="G31" i="228"/>
  <c r="I31" i="228"/>
  <c r="C22" i="228"/>
  <c r="E22" i="228"/>
  <c r="F31" i="228"/>
  <c r="H31" i="228"/>
  <c r="G29" i="228"/>
  <c r="K29" i="228"/>
  <c r="C29" i="228"/>
  <c r="I29" i="228"/>
  <c r="E29" i="228"/>
  <c r="L11" i="228"/>
  <c r="H11" i="228"/>
  <c r="D11" i="228"/>
  <c r="F11" i="228"/>
  <c r="E11" i="228"/>
  <c r="I11" i="228"/>
  <c r="G11" i="228"/>
  <c r="K11" i="228"/>
  <c r="C11" i="228"/>
  <c r="J29" i="227"/>
  <c r="F38" i="227"/>
  <c r="L29" i="227"/>
  <c r="D38" i="227"/>
  <c r="F29" i="227"/>
  <c r="D29" i="227"/>
  <c r="H29" i="227"/>
  <c r="L46" i="227"/>
  <c r="J46" i="227"/>
  <c r="H46" i="227"/>
  <c r="H56" i="227"/>
  <c r="J48" i="227" s="1"/>
  <c r="H55" i="227"/>
  <c r="E29" i="227"/>
  <c r="E38" i="227"/>
  <c r="I29" i="227"/>
  <c r="G38" i="227"/>
  <c r="C38" i="227"/>
  <c r="K29" i="227"/>
  <c r="G29" i="227"/>
  <c r="C29" i="227"/>
  <c r="F46" i="227"/>
  <c r="G53" i="227"/>
  <c r="E44" i="227"/>
  <c r="G44" i="227"/>
  <c r="C44" i="227"/>
  <c r="E53" i="227"/>
  <c r="K44" i="227"/>
  <c r="I44" i="227"/>
  <c r="G55" i="227"/>
  <c r="C46" i="227"/>
  <c r="K46" i="227"/>
  <c r="E19" i="227"/>
  <c r="I46" i="227"/>
  <c r="E46" i="227"/>
  <c r="C19" i="227"/>
  <c r="E55" i="227"/>
  <c r="G56" i="227"/>
  <c r="C57" i="227" s="1"/>
  <c r="G46" i="227"/>
  <c r="G19" i="227"/>
  <c r="C10" i="227"/>
  <c r="I10" i="227"/>
  <c r="G10" i="227"/>
  <c r="E10" i="227"/>
  <c r="D53" i="227"/>
  <c r="F53" i="227"/>
  <c r="L44" i="227"/>
  <c r="H53" i="227"/>
  <c r="D44" i="227"/>
  <c r="H44" i="227"/>
  <c r="F44" i="227"/>
  <c r="J44" i="227"/>
  <c r="J10" i="227"/>
  <c r="H10" i="227"/>
  <c r="F10" i="227"/>
  <c r="L10" i="227"/>
  <c r="H19" i="227"/>
  <c r="D19" i="227"/>
  <c r="D10" i="227"/>
  <c r="F19" i="227"/>
  <c r="E33" i="228" l="1"/>
  <c r="I33" i="228"/>
  <c r="C33" i="228"/>
  <c r="G33" i="228"/>
  <c r="F33" i="228"/>
  <c r="H33" i="228"/>
  <c r="D33" i="228"/>
  <c r="J33" i="228"/>
  <c r="D48" i="229"/>
  <c r="F57" i="229"/>
  <c r="H48" i="229"/>
  <c r="D57" i="229"/>
  <c r="L48" i="229"/>
  <c r="H57" i="229"/>
  <c r="F48" i="229"/>
  <c r="E57" i="229"/>
  <c r="G57" i="229"/>
  <c r="C57" i="229"/>
  <c r="E48" i="229"/>
  <c r="C48" i="229"/>
  <c r="I48" i="229"/>
  <c r="G48" i="229"/>
  <c r="D57" i="227"/>
  <c r="H48" i="227"/>
  <c r="F48" i="227"/>
  <c r="F57" i="227"/>
  <c r="H57" i="227"/>
  <c r="L48" i="227"/>
  <c r="D48" i="227"/>
  <c r="C48" i="227"/>
  <c r="E57" i="227"/>
  <c r="E48" i="227"/>
  <c r="G57" i="227"/>
  <c r="K48" i="227"/>
  <c r="G48" i="227"/>
  <c r="I48" i="227"/>
</calcChain>
</file>

<file path=xl/sharedStrings.xml><?xml version="1.0" encoding="utf-8"?>
<sst xmlns="http://schemas.openxmlformats.org/spreadsheetml/2006/main" count="628" uniqueCount="97">
  <si>
    <t>（千円）</t>
  </si>
  <si>
    <t>合　　計</t>
  </si>
  <si>
    <t>大臣登録業者</t>
  </si>
  <si>
    <t>知事登録業者</t>
  </si>
  <si>
    <t>（単位：件、千円）</t>
  </si>
  <si>
    <t>区　　　分</t>
  </si>
  <si>
    <t>件 数</t>
  </si>
  <si>
    <t>報 酬</t>
  </si>
  <si>
    <t>構成比（％）</t>
  </si>
  <si>
    <t>売　　買</t>
  </si>
  <si>
    <t>担　　保</t>
  </si>
  <si>
    <t>補　　償</t>
  </si>
  <si>
    <t>資産評価</t>
  </si>
  <si>
    <t>賃 貸 借</t>
  </si>
  <si>
    <t>争　　訟</t>
  </si>
  <si>
    <t>そ の 他</t>
  </si>
  <si>
    <t>不動産鑑定評価基準に則らない価格等調査</t>
  </si>
  <si>
    <t>1,000万～3,000万円</t>
  </si>
  <si>
    <t>3,000万～5,000万円</t>
  </si>
  <si>
    <t>5,000万～１億円</t>
  </si>
  <si>
    <t>１億～５億円</t>
  </si>
  <si>
    <t>５億～２５億円</t>
  </si>
  <si>
    <t>２５億円超</t>
  </si>
  <si>
    <t>個　　人</t>
  </si>
  <si>
    <t>報酬額</t>
    <rPh sb="0" eb="3">
      <t>ホウシュウガク</t>
    </rPh>
    <phoneticPr fontId="2"/>
  </si>
  <si>
    <t>（人）</t>
    <rPh sb="1" eb="2">
      <t>ヒト</t>
    </rPh>
    <phoneticPr fontId="2"/>
  </si>
  <si>
    <t>（件）</t>
    <rPh sb="1" eb="2">
      <t>ケン</t>
    </rPh>
    <phoneticPr fontId="2"/>
  </si>
  <si>
    <t>合計</t>
    <rPh sb="0" eb="2">
      <t>ゴウケイ</t>
    </rPh>
    <phoneticPr fontId="2"/>
  </si>
  <si>
    <t>証券化</t>
    <rPh sb="0" eb="3">
      <t>ショウケンカ</t>
    </rPh>
    <phoneticPr fontId="2"/>
  </si>
  <si>
    <t>1,000万円以下</t>
    <rPh sb="7" eb="9">
      <t>イカ</t>
    </rPh>
    <phoneticPr fontId="2"/>
  </si>
  <si>
    <t>国・独立行政法人等</t>
    <rPh sb="2" eb="4">
      <t>ドクリツ</t>
    </rPh>
    <rPh sb="4" eb="6">
      <t>ギョウセイ</t>
    </rPh>
    <rPh sb="6" eb="8">
      <t>ホウジン</t>
    </rPh>
    <rPh sb="8" eb="9">
      <t>トウ</t>
    </rPh>
    <phoneticPr fontId="2"/>
  </si>
  <si>
    <t>地方公共団体等</t>
    <rPh sb="6" eb="7">
      <t>トウ</t>
    </rPh>
    <phoneticPr fontId="2"/>
  </si>
  <si>
    <t>金融機関</t>
    <rPh sb="0" eb="2">
      <t>キンユウ</t>
    </rPh>
    <rPh sb="2" eb="4">
      <t>キカン</t>
    </rPh>
    <phoneticPr fontId="2"/>
  </si>
  <si>
    <t>不動産関連事業法人等</t>
    <rPh sb="0" eb="3">
      <t>フドウサン</t>
    </rPh>
    <rPh sb="3" eb="5">
      <t>カンレン</t>
    </rPh>
    <rPh sb="5" eb="7">
      <t>ジギョウ</t>
    </rPh>
    <rPh sb="7" eb="9">
      <t>ホウジン</t>
    </rPh>
    <rPh sb="9" eb="10">
      <t>トウ</t>
    </rPh>
    <phoneticPr fontId="2"/>
  </si>
  <si>
    <t>賃料評価</t>
    <rPh sb="0" eb="2">
      <t>チンリョウ</t>
    </rPh>
    <rPh sb="2" eb="4">
      <t>ヒョウカ</t>
    </rPh>
    <phoneticPr fontId="2"/>
  </si>
  <si>
    <t>課税の変動率等の調査</t>
    <rPh sb="0" eb="2">
      <t>カゼイ</t>
    </rPh>
    <rPh sb="3" eb="5">
      <t>ヘンドウ</t>
    </rPh>
    <rPh sb="5" eb="6">
      <t>リツ</t>
    </rPh>
    <rPh sb="6" eb="7">
      <t>トウ</t>
    </rPh>
    <rPh sb="8" eb="10">
      <t>チョウサ</t>
    </rPh>
    <phoneticPr fontId="2"/>
  </si>
  <si>
    <t>市場調査・需要予測等の調査</t>
    <rPh sb="0" eb="2">
      <t>シジョウ</t>
    </rPh>
    <rPh sb="2" eb="4">
      <t>チョウサ</t>
    </rPh>
    <rPh sb="5" eb="7">
      <t>ジュヨウ</t>
    </rPh>
    <rPh sb="7" eb="9">
      <t>ヨソク</t>
    </rPh>
    <rPh sb="9" eb="10">
      <t>トウ</t>
    </rPh>
    <rPh sb="11" eb="13">
      <t>チョウサ</t>
    </rPh>
    <phoneticPr fontId="2"/>
  </si>
  <si>
    <t>固定資産の時点修正率等の調査</t>
    <rPh sb="0" eb="2">
      <t>コテイ</t>
    </rPh>
    <rPh sb="2" eb="4">
      <t>シサ</t>
    </rPh>
    <rPh sb="5" eb="7">
      <t>ジテン</t>
    </rPh>
    <rPh sb="7" eb="9">
      <t>シュウセイ</t>
    </rPh>
    <rPh sb="9" eb="10">
      <t>リツ</t>
    </rPh>
    <rPh sb="10" eb="11">
      <t>トウ</t>
    </rPh>
    <rPh sb="12" eb="14">
      <t>チョウサ</t>
    </rPh>
    <phoneticPr fontId="2"/>
  </si>
  <si>
    <t>鑑定人等としての業務</t>
    <rPh sb="0" eb="2">
      <t>カンテイ</t>
    </rPh>
    <rPh sb="2" eb="3">
      <t>ニン</t>
    </rPh>
    <rPh sb="3" eb="4">
      <t>トウ</t>
    </rPh>
    <rPh sb="8" eb="10">
      <t>ギョウム</t>
    </rPh>
    <phoneticPr fontId="2"/>
  </si>
  <si>
    <t>課　税</t>
    <rPh sb="0" eb="1">
      <t>カ</t>
    </rPh>
    <rPh sb="2" eb="3">
      <t>ゼイ</t>
    </rPh>
    <phoneticPr fontId="2"/>
  </si>
  <si>
    <t xml:space="preserve"> </t>
    <phoneticPr fontId="2"/>
  </si>
  <si>
    <t>※「鑑定人等としての業務」を除く</t>
    <rPh sb="2" eb="4">
      <t>カンテイ</t>
    </rPh>
    <rPh sb="4" eb="5">
      <t>ニン</t>
    </rPh>
    <rPh sb="5" eb="6">
      <t>トウ</t>
    </rPh>
    <rPh sb="10" eb="12">
      <t>ギョウム</t>
    </rPh>
    <rPh sb="14" eb="15">
      <t>ノゾ</t>
    </rPh>
    <phoneticPr fontId="2"/>
  </si>
  <si>
    <t>※「鑑定人等としての業務」を含む</t>
    <rPh sb="2" eb="4">
      <t>カンテイ</t>
    </rPh>
    <rPh sb="4" eb="5">
      <t>ニン</t>
    </rPh>
    <rPh sb="5" eb="6">
      <t>トウ</t>
    </rPh>
    <rPh sb="10" eb="12">
      <t>ギョウム</t>
    </rPh>
    <rPh sb="14" eb="15">
      <t>フク</t>
    </rPh>
    <phoneticPr fontId="2"/>
  </si>
  <si>
    <t>地価公示・地価調査</t>
    <rPh sb="0" eb="2">
      <t>チカ</t>
    </rPh>
    <rPh sb="2" eb="4">
      <t>コウジ</t>
    </rPh>
    <rPh sb="5" eb="7">
      <t>チカ</t>
    </rPh>
    <rPh sb="7" eb="9">
      <t>チョウサ</t>
    </rPh>
    <phoneticPr fontId="2"/>
  </si>
  <si>
    <t>価格評価（不動産鑑定評価基準に則った鑑定評価）</t>
    <rPh sb="0" eb="2">
      <t>カカク</t>
    </rPh>
    <rPh sb="2" eb="4">
      <t>ヒョウカ</t>
    </rPh>
    <rPh sb="5" eb="10">
      <t>フドウサンカンテイ</t>
    </rPh>
    <rPh sb="10" eb="12">
      <t>ヒョウカ</t>
    </rPh>
    <rPh sb="12" eb="14">
      <t>キジュン</t>
    </rPh>
    <rPh sb="15" eb="16">
      <t>ノット</t>
    </rPh>
    <rPh sb="18" eb="20">
      <t>カンテイ</t>
    </rPh>
    <rPh sb="20" eb="22">
      <t>ヒョウカ</t>
    </rPh>
    <phoneticPr fontId="2"/>
  </si>
  <si>
    <t>価格評価（不動産鑑定評価基準に則らない価格等調査）</t>
    <rPh sb="0" eb="2">
      <t>カカク</t>
    </rPh>
    <rPh sb="2" eb="4">
      <t>ヒョウカ</t>
    </rPh>
    <rPh sb="5" eb="10">
      <t>フドウサンカンテイ</t>
    </rPh>
    <rPh sb="10" eb="12">
      <t>ヒョウカ</t>
    </rPh>
    <rPh sb="12" eb="14">
      <t>キジュン</t>
    </rPh>
    <rPh sb="15" eb="16">
      <t>ノット</t>
    </rPh>
    <rPh sb="19" eb="21">
      <t>カカク</t>
    </rPh>
    <rPh sb="21" eb="22">
      <t>トウ</t>
    </rPh>
    <rPh sb="22" eb="24">
      <t>チョウサ</t>
    </rPh>
    <phoneticPr fontId="2"/>
  </si>
  <si>
    <t>個人</t>
    <rPh sb="0" eb="2">
      <t>コジン</t>
    </rPh>
    <phoneticPr fontId="2"/>
  </si>
  <si>
    <t>鑑定人等としての業務とは、民事訴訟法第213条に</t>
    <rPh sb="0" eb="2">
      <t>カンテイ</t>
    </rPh>
    <rPh sb="2" eb="3">
      <t>ニン</t>
    </rPh>
    <rPh sb="3" eb="4">
      <t>トウ</t>
    </rPh>
    <rPh sb="8" eb="10">
      <t>ギョウム</t>
    </rPh>
    <rPh sb="13" eb="15">
      <t>ミンジ</t>
    </rPh>
    <rPh sb="15" eb="17">
      <t>ソショウ</t>
    </rPh>
    <rPh sb="17" eb="18">
      <t>ホウ</t>
    </rPh>
    <rPh sb="18" eb="19">
      <t>ダイ</t>
    </rPh>
    <rPh sb="22" eb="23">
      <t>ジョウ</t>
    </rPh>
    <phoneticPr fontId="2"/>
  </si>
  <si>
    <t>（注）</t>
  </si>
  <si>
    <t>規定する裁判所等の指定に基づいて行う業務をいう。</t>
    <rPh sb="0" eb="2">
      <t>キテイ</t>
    </rPh>
    <rPh sb="4" eb="7">
      <t>サイバンショ</t>
    </rPh>
    <rPh sb="7" eb="8">
      <t>トウ</t>
    </rPh>
    <rPh sb="9" eb="11">
      <t>シテイ</t>
    </rPh>
    <rPh sb="12" eb="13">
      <t>モト</t>
    </rPh>
    <rPh sb="16" eb="17">
      <t>オコナ</t>
    </rPh>
    <rPh sb="18" eb="20">
      <t>ギョウム</t>
    </rPh>
    <phoneticPr fontId="2"/>
  </si>
  <si>
    <t>不動産鑑定評価基準に則った鑑定評価</t>
    <rPh sb="0" eb="5">
      <t>フドウサンカンテイ</t>
    </rPh>
    <rPh sb="5" eb="7">
      <t>ヒョウカ</t>
    </rPh>
    <rPh sb="7" eb="9">
      <t>キジュン</t>
    </rPh>
    <rPh sb="10" eb="11">
      <t>ノット</t>
    </rPh>
    <rPh sb="13" eb="15">
      <t>カンテイ</t>
    </rPh>
    <rPh sb="15" eb="17">
      <t>ヒョウカ</t>
    </rPh>
    <phoneticPr fontId="2"/>
  </si>
  <si>
    <t>取引事例等
資料収集その他</t>
    <rPh sb="0" eb="2">
      <t>トリヒキ</t>
    </rPh>
    <rPh sb="2" eb="4">
      <t>ジレイ</t>
    </rPh>
    <rPh sb="4" eb="5">
      <t>トウ</t>
    </rPh>
    <rPh sb="6" eb="8">
      <t>シリョウ</t>
    </rPh>
    <rPh sb="8" eb="10">
      <t>シュウシュウ</t>
    </rPh>
    <rPh sb="12" eb="13">
      <t>タ</t>
    </rPh>
    <phoneticPr fontId="2"/>
  </si>
  <si>
    <t>計</t>
    <rPh sb="0" eb="1">
      <t>ケイ</t>
    </rPh>
    <phoneticPr fontId="2"/>
  </si>
  <si>
    <t>その他</t>
    <rPh sb="2" eb="3">
      <t>タ</t>
    </rPh>
    <phoneticPr fontId="2"/>
  </si>
  <si>
    <t>国・独立行政法人等</t>
    <rPh sb="0" eb="1">
      <t>クニ</t>
    </rPh>
    <rPh sb="2" eb="4">
      <t>ドクリツ</t>
    </rPh>
    <rPh sb="4" eb="6">
      <t>ギョウセイ</t>
    </rPh>
    <rPh sb="6" eb="8">
      <t>ホウジン</t>
    </rPh>
    <rPh sb="8" eb="9">
      <t>トウ</t>
    </rPh>
    <phoneticPr fontId="2"/>
  </si>
  <si>
    <t>財務諸表</t>
    <rPh sb="0" eb="2">
      <t>ザイム</t>
    </rPh>
    <rPh sb="2" eb="4">
      <t>ショヒョウ</t>
    </rPh>
    <phoneticPr fontId="2"/>
  </si>
  <si>
    <t>地方公共団体等</t>
    <rPh sb="0" eb="2">
      <t>チホウ</t>
    </rPh>
    <rPh sb="2" eb="4">
      <t>コウキョウ</t>
    </rPh>
    <rPh sb="4" eb="6">
      <t>ダンタイ</t>
    </rPh>
    <rPh sb="6" eb="7">
      <t>トウ</t>
    </rPh>
    <phoneticPr fontId="2"/>
  </si>
  <si>
    <t>不動産鑑定評価基準に則った鑑定評価</t>
    <rPh sb="0" eb="3">
      <t>フドウサン</t>
    </rPh>
    <rPh sb="3" eb="5">
      <t>カンテイ</t>
    </rPh>
    <rPh sb="5" eb="7">
      <t>ヒョウカ</t>
    </rPh>
    <rPh sb="7" eb="9">
      <t>キジュン</t>
    </rPh>
    <rPh sb="10" eb="11">
      <t>ノット</t>
    </rPh>
    <rPh sb="13" eb="15">
      <t>カンテイ</t>
    </rPh>
    <rPh sb="15" eb="17">
      <t>ヒョウカ</t>
    </rPh>
    <phoneticPr fontId="2"/>
  </si>
  <si>
    <t>不動産鑑定評価基準に則らない価格等調査</t>
    <rPh sb="0" eb="3">
      <t>フドウサン</t>
    </rPh>
    <rPh sb="3" eb="5">
      <t>カンテイ</t>
    </rPh>
    <rPh sb="5" eb="7">
      <t>ヒョウカ</t>
    </rPh>
    <rPh sb="7" eb="9">
      <t>キジュン</t>
    </rPh>
    <rPh sb="10" eb="11">
      <t>ノット</t>
    </rPh>
    <rPh sb="14" eb="16">
      <t>カカク</t>
    </rPh>
    <rPh sb="16" eb="17">
      <t>トウ</t>
    </rPh>
    <rPh sb="17" eb="19">
      <t>チョウサ</t>
    </rPh>
    <phoneticPr fontId="2"/>
  </si>
  <si>
    <t>左記以外の価格等調査</t>
    <rPh sb="0" eb="2">
      <t>サキ</t>
    </rPh>
    <rPh sb="2" eb="4">
      <t>イガイ</t>
    </rPh>
    <rPh sb="5" eb="7">
      <t>カカク</t>
    </rPh>
    <rPh sb="7" eb="8">
      <t>トウ</t>
    </rPh>
    <rPh sb="8" eb="10">
      <t>チョウサ</t>
    </rPh>
    <phoneticPr fontId="2"/>
  </si>
  <si>
    <t>その他民間法人</t>
    <rPh sb="2" eb="3">
      <t>タ</t>
    </rPh>
    <rPh sb="3" eb="5">
      <t>ミンカン</t>
    </rPh>
    <rPh sb="5" eb="7">
      <t>ホウジン</t>
    </rPh>
    <phoneticPr fontId="2"/>
  </si>
  <si>
    <t>不動産の利活用の調査</t>
    <rPh sb="0" eb="3">
      <t>フドウサン</t>
    </rPh>
    <rPh sb="4" eb="7">
      <t>リカツヨウ</t>
    </rPh>
    <rPh sb="8" eb="10">
      <t>チョウサ</t>
    </rPh>
    <phoneticPr fontId="2"/>
  </si>
  <si>
    <t xml:space="preserve">  表２　依頼目的別　件数及び報酬（価格評価）</t>
    <phoneticPr fontId="2"/>
  </si>
  <si>
    <t xml:space="preserve">  表３　依頼目的別　件数及び報酬（賃料評価）</t>
    <phoneticPr fontId="2"/>
  </si>
  <si>
    <t xml:space="preserve">  表４　１件当たりの鑑定評価額別　件数及び報酬（価格評価）</t>
    <phoneticPr fontId="2"/>
  </si>
  <si>
    <t xml:space="preserve">  表５　依頼先別　件数及び報酬（価格評価及び賃料評価）</t>
    <phoneticPr fontId="2"/>
  </si>
  <si>
    <t xml:space="preserve">  表６　依頼目的別　件数及び報酬（不動産鑑定評価の隣接・周辺業務）</t>
    <rPh sb="18" eb="21">
      <t>フドウサン</t>
    </rPh>
    <rPh sb="21" eb="23">
      <t>カンテイ</t>
    </rPh>
    <rPh sb="23" eb="25">
      <t>ヒョウカ</t>
    </rPh>
    <rPh sb="26" eb="28">
      <t>リンセツ</t>
    </rPh>
    <rPh sb="29" eb="31">
      <t>シュウヘン</t>
    </rPh>
    <rPh sb="31" eb="33">
      <t>ギョウム</t>
    </rPh>
    <phoneticPr fontId="2"/>
  </si>
  <si>
    <t xml:space="preserve">  表８　鑑定人等としての業務</t>
    <rPh sb="5" eb="7">
      <t>カンテイ</t>
    </rPh>
    <rPh sb="7" eb="8">
      <t>ニン</t>
    </rPh>
    <rPh sb="8" eb="9">
      <t>トウ</t>
    </rPh>
    <rPh sb="13" eb="15">
      <t>ギョウム</t>
    </rPh>
    <phoneticPr fontId="2"/>
  </si>
  <si>
    <t xml:space="preserve">  表９　他の不動産鑑定業者からの再受託</t>
    <rPh sb="5" eb="6">
      <t>ホカ</t>
    </rPh>
    <rPh sb="7" eb="10">
      <t>フドウサン</t>
    </rPh>
    <rPh sb="10" eb="12">
      <t>カンテイ</t>
    </rPh>
    <rPh sb="12" eb="14">
      <t>ギョウシャ</t>
    </rPh>
    <rPh sb="17" eb="18">
      <t>サイ</t>
    </rPh>
    <rPh sb="18" eb="20">
      <t>ジュタク</t>
    </rPh>
    <phoneticPr fontId="2"/>
  </si>
  <si>
    <t xml:space="preserve">  表１０　公的土地評価</t>
    <rPh sb="6" eb="8">
      <t>コウテキ</t>
    </rPh>
    <rPh sb="8" eb="10">
      <t>トチ</t>
    </rPh>
    <rPh sb="10" eb="12">
      <t>ヒョウカ</t>
    </rPh>
    <phoneticPr fontId="2"/>
  </si>
  <si>
    <t xml:space="preserve"> 表１　過去５ヶ年の事業実績表（価格評価、賃料評価のほか固定資産税評価、相続税評価を含む。）</t>
    <rPh sb="28" eb="30">
      <t>コテイ</t>
    </rPh>
    <rPh sb="30" eb="33">
      <t>シサンゼイ</t>
    </rPh>
    <rPh sb="33" eb="35">
      <t>ヒョウカ</t>
    </rPh>
    <rPh sb="36" eb="39">
      <t>ソウゾクゼイ</t>
    </rPh>
    <rPh sb="39" eb="41">
      <t>ヒョウカ</t>
    </rPh>
    <rPh sb="42" eb="43">
      <t>フク</t>
    </rPh>
    <phoneticPr fontId="2"/>
  </si>
  <si>
    <t>区　　分</t>
  </si>
  <si>
    <t>年</t>
  </si>
  <si>
    <t>業者数</t>
    <rPh sb="0" eb="1">
      <t>ギョウ</t>
    </rPh>
    <rPh sb="1" eb="2">
      <t>シャ</t>
    </rPh>
    <rPh sb="2" eb="3">
      <t>カズ</t>
    </rPh>
    <phoneticPr fontId="2"/>
  </si>
  <si>
    <t>事務所数</t>
    <rPh sb="0" eb="1">
      <t>コト</t>
    </rPh>
    <rPh sb="1" eb="2">
      <t>ツトム</t>
    </rPh>
    <rPh sb="2" eb="3">
      <t>ショ</t>
    </rPh>
    <rPh sb="3" eb="4">
      <t>スウ</t>
    </rPh>
    <phoneticPr fontId="2"/>
  </si>
  <si>
    <t>鑑定業者に所属する不動産鑑定士等</t>
    <rPh sb="0" eb="2">
      <t>カンテイ</t>
    </rPh>
    <rPh sb="2" eb="4">
      <t>ギョウシャ</t>
    </rPh>
    <rPh sb="5" eb="7">
      <t>ショゾク</t>
    </rPh>
    <rPh sb="9" eb="12">
      <t>フドウサン</t>
    </rPh>
    <rPh sb="12" eb="15">
      <t>カンテイシ</t>
    </rPh>
    <rPh sb="15" eb="16">
      <t>トウ</t>
    </rPh>
    <phoneticPr fontId="2"/>
  </si>
  <si>
    <t>実　績　総　数</t>
    <rPh sb="0" eb="1">
      <t>ジツ</t>
    </rPh>
    <rPh sb="2" eb="3">
      <t>ツムギ</t>
    </rPh>
    <rPh sb="4" eb="5">
      <t>フサ</t>
    </rPh>
    <rPh sb="6" eb="7">
      <t>カズ</t>
    </rPh>
    <phoneticPr fontId="2"/>
  </si>
  <si>
    <t>1業者平均</t>
    <rPh sb="1" eb="3">
      <t>ギョウシャ</t>
    </rPh>
    <phoneticPr fontId="2"/>
  </si>
  <si>
    <t>1事務所平均</t>
  </si>
  <si>
    <t>鑑定業者に所属する不動産鑑定士等１人当たりの平均</t>
    <rPh sb="0" eb="2">
      <t>カンテイ</t>
    </rPh>
    <rPh sb="2" eb="4">
      <t>ギョウシャ</t>
    </rPh>
    <rPh sb="5" eb="7">
      <t>ショゾク</t>
    </rPh>
    <rPh sb="9" eb="12">
      <t>フドウサン</t>
    </rPh>
    <rPh sb="12" eb="15">
      <t>カンテイシ</t>
    </rPh>
    <rPh sb="15" eb="16">
      <t>トウ</t>
    </rPh>
    <rPh sb="17" eb="18">
      <t>ヒト</t>
    </rPh>
    <rPh sb="18" eb="19">
      <t>ア</t>
    </rPh>
    <rPh sb="22" eb="24">
      <t>ヘイキン</t>
    </rPh>
    <phoneticPr fontId="2"/>
  </si>
  <si>
    <t>一件当たりの報酬額</t>
    <rPh sb="0" eb="2">
      <t>イッケン</t>
    </rPh>
    <rPh sb="2" eb="3">
      <t>ア</t>
    </rPh>
    <rPh sb="6" eb="9">
      <t>ホウシュウガク</t>
    </rPh>
    <phoneticPr fontId="2"/>
  </si>
  <si>
    <t>件数</t>
    <rPh sb="0" eb="2">
      <t>ケンスウ</t>
    </rPh>
    <phoneticPr fontId="2"/>
  </si>
  <si>
    <t>対前年比</t>
    <rPh sb="0" eb="1">
      <t>タイ</t>
    </rPh>
    <rPh sb="1" eb="4">
      <t>ゼンネンヒ</t>
    </rPh>
    <phoneticPr fontId="2"/>
  </si>
  <si>
    <t>（％）</t>
  </si>
  <si>
    <t>大臣登録</t>
  </si>
  <si>
    <t>知事登録</t>
  </si>
  <si>
    <t>　　　「鑑定業者に所属する不動産鑑定士等の数」は、事務所ごとの不動産鑑定士等の数を集計したものである。（以下の表についても同じ。）</t>
    <rPh sb="4" eb="6">
      <t>カンテイ</t>
    </rPh>
    <rPh sb="6" eb="8">
      <t>ギョウシャ</t>
    </rPh>
    <rPh sb="9" eb="11">
      <t>ショゾク</t>
    </rPh>
    <rPh sb="13" eb="16">
      <t>フドウサン</t>
    </rPh>
    <rPh sb="16" eb="19">
      <t>カンテイシ</t>
    </rPh>
    <rPh sb="19" eb="20">
      <t>トウ</t>
    </rPh>
    <rPh sb="21" eb="22">
      <t>カズ</t>
    </rPh>
    <rPh sb="25" eb="28">
      <t>ジムショ</t>
    </rPh>
    <rPh sb="31" eb="34">
      <t>フドウサン</t>
    </rPh>
    <rPh sb="34" eb="37">
      <t>カンテイシ</t>
    </rPh>
    <rPh sb="37" eb="38">
      <t>トウ</t>
    </rPh>
    <rPh sb="39" eb="40">
      <t>カズ</t>
    </rPh>
    <rPh sb="41" eb="43">
      <t>シュウケイ</t>
    </rPh>
    <phoneticPr fontId="2"/>
  </si>
  <si>
    <t>（千円）</t>
    <phoneticPr fontId="2"/>
  </si>
  <si>
    <t>不動産関連
事業法人等</t>
    <rPh sb="0" eb="3">
      <t>フドウサン</t>
    </rPh>
    <rPh sb="3" eb="5">
      <t>カンレン</t>
    </rPh>
    <rPh sb="6" eb="8">
      <t>ジギョウ</t>
    </rPh>
    <rPh sb="8" eb="10">
      <t>ホウジン</t>
    </rPh>
    <rPh sb="10" eb="11">
      <t>トウ</t>
    </rPh>
    <phoneticPr fontId="2"/>
  </si>
  <si>
    <t>国・独法・
地方公共団体等</t>
    <rPh sb="0" eb="1">
      <t>クニ</t>
    </rPh>
    <rPh sb="2" eb="3">
      <t>ドク</t>
    </rPh>
    <rPh sb="3" eb="4">
      <t>ホウ</t>
    </rPh>
    <rPh sb="7" eb="9">
      <t>チホウ</t>
    </rPh>
    <rPh sb="9" eb="11">
      <t>コウキョウ</t>
    </rPh>
    <rPh sb="11" eb="13">
      <t>ダンタイナド</t>
    </rPh>
    <phoneticPr fontId="2"/>
  </si>
  <si>
    <t>構成比（％）</t>
    <phoneticPr fontId="2"/>
  </si>
  <si>
    <t>事業に伴う補償等
の調査</t>
    <rPh sb="0" eb="2">
      <t>ジギョウ</t>
    </rPh>
    <rPh sb="3" eb="4">
      <t>トモナ</t>
    </rPh>
    <rPh sb="5" eb="7">
      <t>ホショウ</t>
    </rPh>
    <rPh sb="7" eb="8">
      <t>トウ</t>
    </rPh>
    <rPh sb="10" eb="12">
      <t>チョウサ</t>
    </rPh>
    <phoneticPr fontId="2"/>
  </si>
  <si>
    <t xml:space="preserve">  表７－２　依頼先別　件数及び報酬（不動産鑑定評価の隣接・周辺業務）</t>
    <rPh sb="19" eb="22">
      <t>フドウサン</t>
    </rPh>
    <rPh sb="22" eb="24">
      <t>カンテイ</t>
    </rPh>
    <rPh sb="24" eb="26">
      <t>ヒョウカ</t>
    </rPh>
    <rPh sb="27" eb="29">
      <t>リンセツ</t>
    </rPh>
    <rPh sb="30" eb="32">
      <t>シュウヘン</t>
    </rPh>
    <rPh sb="32" eb="34">
      <t>ギョウム</t>
    </rPh>
    <phoneticPr fontId="2"/>
  </si>
  <si>
    <t xml:space="preserve">  表７　依頼先別　件数及び報酬（不動産鑑定評価の隣接・周辺業務）</t>
    <rPh sb="17" eb="20">
      <t>フドウサン</t>
    </rPh>
    <rPh sb="20" eb="22">
      <t>カンテイ</t>
    </rPh>
    <rPh sb="22" eb="24">
      <t>ヒョウカ</t>
    </rPh>
    <rPh sb="25" eb="27">
      <t>リンセツ</t>
    </rPh>
    <rPh sb="28" eb="30">
      <t>シュウヘン</t>
    </rPh>
    <rPh sb="30" eb="32">
      <t>ギョウム</t>
    </rPh>
    <phoneticPr fontId="2"/>
  </si>
  <si>
    <t>令和7年</t>
  </si>
  <si>
    <t>（注）「業者」、「事務所」及び「鑑定業者に所属する不動産鑑定士等の数」は、令和8年1月1日現在のものである。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</si>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</sst>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&quot;¥&quot;#,##0;[Red]&quot;¥&quot;\-#,##0"/>
    <numFmt numFmtId="176" formatCode="#,##0.0_);\-#,##0.0"/>
    <numFmt numFmtId="177" formatCode="#,##0.0;&quot;△ &quot;#,##0.0"/>
    <numFmt numFmtId="178" formatCode="e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MS Sans Serif"/>
      <family val="2"/>
    </font>
    <font>
      <sz val="12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.0500000000000007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color indexed="8"/>
      <name val="MS Sans Serif"/>
      <family val="2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 applyAlignment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4">
    <xf numFmtId="0" fontId="0" fillId="0" borderId="0" xfId="0"/>
    <xf numFmtId="0" fontId="5" fillId="0" borderId="0" xfId="8"/>
    <xf numFmtId="0" fontId="5" fillId="0" borderId="0" xfId="8" applyAlignment="1">
      <alignment vertical="center"/>
    </xf>
    <xf numFmtId="0" fontId="5" fillId="0" borderId="0" xfId="9"/>
    <xf numFmtId="0" fontId="5" fillId="0" borderId="0" xfId="10"/>
    <xf numFmtId="0" fontId="5" fillId="0" borderId="0" xfId="11"/>
    <xf numFmtId="0" fontId="11" fillId="0" borderId="0" xfId="11" applyFont="1"/>
    <xf numFmtId="0" fontId="5" fillId="0" borderId="0" xfId="12"/>
    <xf numFmtId="0" fontId="10" fillId="0" borderId="0" xfId="12" applyFont="1"/>
    <xf numFmtId="0" fontId="5" fillId="0" borderId="0" xfId="12" applyAlignment="1">
      <alignment vertical="center"/>
    </xf>
    <xf numFmtId="0" fontId="11" fillId="0" borderId="0" xfId="8" applyFont="1"/>
    <xf numFmtId="0" fontId="11" fillId="0" borderId="0" xfId="9" applyFont="1"/>
    <xf numFmtId="0" fontId="11" fillId="0" borderId="0" xfId="10" applyFont="1"/>
    <xf numFmtId="3" fontId="7" fillId="0" borderId="1" xfId="8" applyNumberFormat="1" applyFont="1" applyBorder="1" applyAlignment="1">
      <alignment vertical="center" shrinkToFit="1"/>
    </xf>
    <xf numFmtId="0" fontId="14" fillId="0" borderId="0" xfId="12" applyFont="1" applyAlignment="1">
      <alignment horizontal="right"/>
    </xf>
    <xf numFmtId="0" fontId="14" fillId="0" borderId="0" xfId="12" applyFont="1"/>
    <xf numFmtId="0" fontId="6" fillId="0" borderId="0" xfId="8" applyFont="1" applyAlignment="1">
      <alignment horizontal="left" vertical="center"/>
    </xf>
    <xf numFmtId="0" fontId="4" fillId="0" borderId="0" xfId="8" applyFont="1" applyAlignment="1">
      <alignment horizontal="right" vertical="center"/>
    </xf>
    <xf numFmtId="0" fontId="4" fillId="0" borderId="0" xfId="8" applyFont="1" applyAlignment="1">
      <alignment horizontal="center" vertical="center"/>
    </xf>
    <xf numFmtId="0" fontId="9" fillId="0" borderId="1" xfId="8" applyFont="1" applyBorder="1" applyAlignment="1">
      <alignment horizontal="center" vertical="center"/>
    </xf>
    <xf numFmtId="3" fontId="7" fillId="0" borderId="1" xfId="8" applyNumberFormat="1" applyFont="1" applyBorder="1" applyAlignment="1">
      <alignment horizontal="right" vertical="center" shrinkToFit="1"/>
    </xf>
    <xf numFmtId="176" fontId="7" fillId="0" borderId="1" xfId="8" applyNumberFormat="1" applyFont="1" applyBorder="1" applyAlignment="1">
      <alignment horizontal="right" vertical="center" shrinkToFit="1"/>
    </xf>
    <xf numFmtId="0" fontId="4" fillId="0" borderId="3" xfId="8" applyFont="1" applyBorder="1" applyAlignment="1">
      <alignment horizontal="center" vertical="center"/>
    </xf>
    <xf numFmtId="3" fontId="7" fillId="0" borderId="3" xfId="8" applyNumberFormat="1" applyFont="1" applyBorder="1" applyAlignment="1">
      <alignment horizontal="right" vertical="center" shrinkToFit="1"/>
    </xf>
    <xf numFmtId="176" fontId="7" fillId="0" borderId="0" xfId="8" applyNumberFormat="1" applyFont="1" applyAlignment="1">
      <alignment horizontal="right" vertical="center"/>
    </xf>
    <xf numFmtId="0" fontId="6" fillId="0" borderId="0" xfId="9" applyFont="1" applyAlignment="1">
      <alignment horizontal="left" vertical="center"/>
    </xf>
    <xf numFmtId="0" fontId="4" fillId="0" borderId="0" xfId="9" applyFont="1" applyAlignment="1">
      <alignment horizontal="right" vertical="center"/>
    </xf>
    <xf numFmtId="0" fontId="4" fillId="0" borderId="0" xfId="9" applyFont="1" applyAlignment="1">
      <alignment horizontal="center" vertical="center"/>
    </xf>
    <xf numFmtId="0" fontId="4" fillId="0" borderId="1" xfId="9" applyFont="1" applyBorder="1" applyAlignment="1">
      <alignment horizontal="centerContinuous" vertical="center"/>
    </xf>
    <xf numFmtId="0" fontId="9" fillId="0" borderId="1" xfId="9" applyFont="1" applyBorder="1" applyAlignment="1">
      <alignment horizontal="center" vertical="center"/>
    </xf>
    <xf numFmtId="0" fontId="4" fillId="0" borderId="1" xfId="9" applyFont="1" applyBorder="1" applyAlignment="1">
      <alignment horizontal="center" vertical="center"/>
    </xf>
    <xf numFmtId="0" fontId="4" fillId="0" borderId="3" xfId="9" applyFont="1" applyBorder="1" applyAlignment="1">
      <alignment horizontal="center" vertical="center"/>
    </xf>
    <xf numFmtId="3" fontId="7" fillId="0" borderId="4" xfId="9" applyNumberFormat="1" applyFont="1" applyBorder="1" applyAlignment="1">
      <alignment horizontal="right" vertical="center" shrinkToFit="1"/>
    </xf>
    <xf numFmtId="176" fontId="12" fillId="0" borderId="4" xfId="9" applyNumberFormat="1" applyFont="1" applyBorder="1" applyAlignment="1">
      <alignment horizontal="right" vertical="center" shrinkToFit="1"/>
    </xf>
    <xf numFmtId="3" fontId="12" fillId="0" borderId="4" xfId="9" applyNumberFormat="1" applyFont="1" applyBorder="1" applyAlignment="1">
      <alignment horizontal="right" vertical="center" shrinkToFit="1"/>
    </xf>
    <xf numFmtId="176" fontId="12" fillId="0" borderId="5" xfId="9" applyNumberFormat="1" applyFont="1" applyBorder="1" applyAlignment="1">
      <alignment horizontal="right" vertical="center" shrinkToFit="1"/>
    </xf>
    <xf numFmtId="3" fontId="12" fillId="0" borderId="6" xfId="9" applyNumberFormat="1" applyFont="1" applyBorder="1" applyAlignment="1">
      <alignment horizontal="right" vertical="center" shrinkToFit="1"/>
    </xf>
    <xf numFmtId="0" fontId="6" fillId="0" borderId="0" xfId="10" applyFont="1" applyAlignment="1">
      <alignment horizontal="left" vertical="center"/>
    </xf>
    <xf numFmtId="0" fontId="4" fillId="0" borderId="0" xfId="10" applyFont="1" applyAlignment="1">
      <alignment horizontal="right" vertical="center"/>
    </xf>
    <xf numFmtId="0" fontId="9" fillId="0" borderId="1" xfId="10" applyFont="1" applyBorder="1" applyAlignment="1">
      <alignment horizontal="center" vertical="center"/>
    </xf>
    <xf numFmtId="0" fontId="4" fillId="0" borderId="3" xfId="10" applyFont="1" applyBorder="1" applyAlignment="1">
      <alignment horizontal="center" vertical="center"/>
    </xf>
    <xf numFmtId="0" fontId="6" fillId="0" borderId="0" xfId="11" applyFont="1" applyAlignment="1">
      <alignment horizontal="left" vertical="center"/>
    </xf>
    <xf numFmtId="0" fontId="4" fillId="0" borderId="0" xfId="11" applyFont="1" applyAlignment="1">
      <alignment horizontal="right" vertical="center"/>
    </xf>
    <xf numFmtId="0" fontId="4" fillId="0" borderId="7" xfId="11" applyFont="1" applyBorder="1" applyAlignment="1">
      <alignment horizontal="centerContinuous" vertical="center"/>
    </xf>
    <xf numFmtId="0" fontId="4" fillId="0" borderId="8" xfId="11" applyFont="1" applyBorder="1" applyAlignment="1">
      <alignment horizontal="centerContinuous" vertical="center" shrinkToFit="1"/>
    </xf>
    <xf numFmtId="0" fontId="4" fillId="0" borderId="7" xfId="11" applyFont="1" applyBorder="1" applyAlignment="1">
      <alignment horizontal="centerContinuous" vertical="center" shrinkToFit="1"/>
    </xf>
    <xf numFmtId="0" fontId="9" fillId="0" borderId="1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4" fillId="0" borderId="8" xfId="11" applyFont="1" applyBorder="1" applyAlignment="1">
      <alignment horizontal="centerContinuous" vertical="center"/>
    </xf>
    <xf numFmtId="0" fontId="6" fillId="0" borderId="0" xfId="12" applyFont="1" applyAlignment="1">
      <alignment horizontal="left" vertical="center"/>
    </xf>
    <xf numFmtId="0" fontId="4" fillId="0" borderId="0" xfId="12" applyFont="1" applyAlignment="1">
      <alignment horizontal="right" vertical="center"/>
    </xf>
    <xf numFmtId="0" fontId="4" fillId="0" borderId="0" xfId="12" applyFont="1" applyAlignment="1">
      <alignment horizontal="center" vertical="center"/>
    </xf>
    <xf numFmtId="0" fontId="9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right" vertical="center"/>
    </xf>
    <xf numFmtId="0" fontId="4" fillId="0" borderId="3" xfId="12" applyFont="1" applyBorder="1" applyAlignment="1">
      <alignment horizontal="center" vertical="center"/>
    </xf>
    <xf numFmtId="176" fontId="7" fillId="0" borderId="0" xfId="12" applyNumberFormat="1" applyFont="1" applyAlignment="1">
      <alignment horizontal="right" vertical="center" shrinkToFit="1"/>
    </xf>
    <xf numFmtId="176" fontId="7" fillId="0" borderId="0" xfId="12" applyNumberFormat="1" applyFont="1" applyAlignment="1">
      <alignment horizontal="right" vertical="center"/>
    </xf>
    <xf numFmtId="3" fontId="7" fillId="0" borderId="1" xfId="12" applyNumberFormat="1" applyFont="1" applyBorder="1" applyAlignment="1">
      <alignment vertical="center" shrinkToFit="1"/>
    </xf>
    <xf numFmtId="3" fontId="7" fillId="0" borderId="1" xfId="12" applyNumberFormat="1" applyFont="1" applyBorder="1" applyAlignment="1">
      <alignment horizontal="right" vertical="center" shrinkToFit="1"/>
    </xf>
    <xf numFmtId="3" fontId="7" fillId="0" borderId="3" xfId="12" applyNumberFormat="1" applyFont="1" applyBorder="1" applyAlignment="1">
      <alignment horizontal="right" vertical="center" shrinkToFit="1"/>
    </xf>
    <xf numFmtId="0" fontId="16" fillId="0" borderId="0" xfId="0" applyFont="1" applyAlignment="1">
      <alignment vertical="center"/>
    </xf>
    <xf numFmtId="0" fontId="17" fillId="0" borderId="0" xfId="7" applyFont="1" applyAlignment="1">
      <alignment horizontal="left" vertical="center"/>
    </xf>
    <xf numFmtId="0" fontId="16" fillId="0" borderId="0" xfId="7" applyFont="1"/>
    <xf numFmtId="0" fontId="18" fillId="0" borderId="0" xfId="7" applyFont="1" applyAlignment="1">
      <alignment horizontal="right" vertical="center"/>
    </xf>
    <xf numFmtId="0" fontId="19" fillId="0" borderId="10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3" fontId="15" fillId="0" borderId="2" xfId="7" applyNumberFormat="1" applyFont="1" applyBorder="1" applyAlignment="1">
      <alignment horizontal="right" vertical="center" shrinkToFit="1"/>
    </xf>
    <xf numFmtId="3" fontId="16" fillId="0" borderId="1" xfId="7" applyNumberFormat="1" applyFont="1" applyBorder="1" applyAlignment="1">
      <alignment horizontal="right" vertical="center" shrinkToFit="1"/>
    </xf>
    <xf numFmtId="3" fontId="15" fillId="0" borderId="1" xfId="7" applyNumberFormat="1" applyFont="1" applyBorder="1" applyAlignment="1">
      <alignment horizontal="right" vertical="center" shrinkToFit="1"/>
    </xf>
    <xf numFmtId="3" fontId="16" fillId="0" borderId="2" xfId="7" applyNumberFormat="1" applyFont="1" applyBorder="1" applyAlignment="1">
      <alignment horizontal="right" vertical="center" shrinkToFit="1"/>
    </xf>
    <xf numFmtId="3" fontId="16" fillId="0" borderId="15" xfId="7" applyNumberFormat="1" applyFont="1" applyBorder="1" applyAlignment="1">
      <alignment horizontal="right" vertical="center" shrinkToFit="1"/>
    </xf>
    <xf numFmtId="3" fontId="15" fillId="0" borderId="9" xfId="7" applyNumberFormat="1" applyFont="1" applyBorder="1" applyAlignment="1">
      <alignment horizontal="right" vertical="center" shrinkToFit="1"/>
    </xf>
    <xf numFmtId="3" fontId="15" fillId="0" borderId="19" xfId="7" applyNumberFormat="1" applyFont="1" applyBorder="1" applyAlignment="1">
      <alignment horizontal="right" vertical="center" shrinkToFit="1"/>
    </xf>
    <xf numFmtId="0" fontId="16" fillId="0" borderId="0" xfId="0" applyFont="1" applyAlignment="1">
      <alignment vertical="center" shrinkToFit="1"/>
    </xf>
    <xf numFmtId="3" fontId="16" fillId="0" borderId="0" xfId="7" applyNumberFormat="1" applyFont="1" applyAlignment="1">
      <alignment horizontal="right" vertical="center" shrinkToFit="1"/>
    </xf>
    <xf numFmtId="176" fontId="16" fillId="0" borderId="0" xfId="7" applyNumberFormat="1" applyFont="1" applyAlignment="1">
      <alignment horizontal="right" vertical="center" shrinkToFit="1"/>
    </xf>
    <xf numFmtId="0" fontId="19" fillId="0" borderId="0" xfId="7" applyFont="1" applyAlignment="1">
      <alignment vertical="center"/>
    </xf>
    <xf numFmtId="0" fontId="19" fillId="0" borderId="0" xfId="7" applyFont="1" applyAlignment="1">
      <alignment horizontal="right"/>
    </xf>
    <xf numFmtId="0" fontId="19" fillId="0" borderId="0" xfId="7" applyFont="1" applyAlignment="1">
      <alignment horizontal="left" vertical="center"/>
    </xf>
    <xf numFmtId="38" fontId="16" fillId="0" borderId="0" xfId="1" applyFont="1" applyAlignment="1">
      <alignment vertical="center"/>
    </xf>
    <xf numFmtId="38" fontId="15" fillId="0" borderId="15" xfId="1" applyFont="1" applyBorder="1" applyAlignment="1">
      <alignment horizontal="right" vertical="center" shrinkToFit="1"/>
    </xf>
    <xf numFmtId="177" fontId="16" fillId="0" borderId="1" xfId="7" applyNumberFormat="1" applyFont="1" applyBorder="1" applyAlignment="1">
      <alignment horizontal="right" vertical="center" shrinkToFit="1"/>
    </xf>
    <xf numFmtId="177" fontId="16" fillId="0" borderId="18" xfId="7" applyNumberFormat="1" applyFont="1" applyBorder="1" applyAlignment="1">
      <alignment horizontal="right" vertical="center" shrinkToFit="1"/>
    </xf>
    <xf numFmtId="177" fontId="16" fillId="0" borderId="3" xfId="7" applyNumberFormat="1" applyFont="1" applyBorder="1" applyAlignment="1">
      <alignment horizontal="right" vertical="center" shrinkToFit="1"/>
    </xf>
    <xf numFmtId="3" fontId="16" fillId="0" borderId="14" xfId="7" applyNumberFormat="1" applyFont="1" applyBorder="1" applyAlignment="1">
      <alignment horizontal="right" vertical="center" shrinkToFit="1"/>
    </xf>
    <xf numFmtId="177" fontId="16" fillId="0" borderId="2" xfId="7" applyNumberFormat="1" applyFont="1" applyBorder="1" applyAlignment="1">
      <alignment horizontal="right" vertical="center" shrinkToFit="1"/>
    </xf>
    <xf numFmtId="38" fontId="15" fillId="0" borderId="15" xfId="1" applyFont="1" applyFill="1" applyBorder="1" applyAlignment="1">
      <alignment horizontal="right" vertical="center" shrinkToFit="1"/>
    </xf>
    <xf numFmtId="177" fontId="16" fillId="0" borderId="15" xfId="7" applyNumberFormat="1" applyFont="1" applyBorder="1" applyAlignment="1">
      <alignment horizontal="right" vertical="center" shrinkToFit="1"/>
    </xf>
    <xf numFmtId="3" fontId="15" fillId="0" borderId="15" xfId="7" applyNumberFormat="1" applyFont="1" applyBorder="1" applyAlignment="1">
      <alignment horizontal="right" vertical="center" shrinkToFit="1"/>
    </xf>
    <xf numFmtId="3" fontId="16" fillId="0" borderId="16" xfId="7" applyNumberFormat="1" applyFont="1" applyBorder="1" applyAlignment="1">
      <alignment horizontal="right" vertical="center" shrinkToFit="1"/>
    </xf>
    <xf numFmtId="3" fontId="16" fillId="0" borderId="9" xfId="7" applyNumberFormat="1" applyFont="1" applyBorder="1" applyAlignment="1">
      <alignment horizontal="right" vertical="center" shrinkToFit="1"/>
    </xf>
    <xf numFmtId="3" fontId="16" fillId="0" borderId="19" xfId="7" applyNumberFormat="1" applyFont="1" applyBorder="1" applyAlignment="1">
      <alignment horizontal="right" vertical="center" shrinkToFit="1"/>
    </xf>
    <xf numFmtId="3" fontId="16" fillId="0" borderId="20" xfId="7" applyNumberFormat="1" applyFont="1" applyBorder="1" applyAlignment="1">
      <alignment horizontal="right" vertical="center" shrinkToFit="1"/>
    </xf>
    <xf numFmtId="3" fontId="15" fillId="0" borderId="1" xfId="7" applyNumberFormat="1" applyFont="1" applyBorder="1" applyAlignment="1">
      <alignment horizontal="right" vertical="center"/>
    </xf>
    <xf numFmtId="3" fontId="16" fillId="0" borderId="13" xfId="7" applyNumberFormat="1" applyFont="1" applyBorder="1" applyAlignment="1">
      <alignment horizontal="right" vertical="center" shrinkToFit="1"/>
    </xf>
    <xf numFmtId="49" fontId="5" fillId="0" borderId="0" xfId="8" applyNumberFormat="1"/>
    <xf numFmtId="178" fontId="16" fillId="0" borderId="1" xfId="0" applyNumberFormat="1" applyFont="1" applyBorder="1" applyAlignment="1">
      <alignment horizontal="center" vertical="center" shrinkToFit="1"/>
    </xf>
    <xf numFmtId="178" fontId="16" fillId="0" borderId="2" xfId="0" applyNumberFormat="1" applyFont="1" applyBorder="1" applyAlignment="1">
      <alignment horizontal="center" vertical="center" shrinkToFit="1"/>
    </xf>
    <xf numFmtId="178" fontId="16" fillId="0" borderId="15" xfId="1" applyNumberFormat="1" applyFont="1" applyBorder="1" applyAlignment="1">
      <alignment horizontal="center" vertical="center" shrinkToFit="1"/>
    </xf>
    <xf numFmtId="178" fontId="16" fillId="0" borderId="9" xfId="0" applyNumberFormat="1" applyFont="1" applyBorder="1" applyAlignment="1">
      <alignment horizontal="center" vertical="center" shrinkToFit="1"/>
    </xf>
    <xf numFmtId="178" fontId="16" fillId="0" borderId="19" xfId="0" applyNumberFormat="1" applyFont="1" applyBorder="1" applyAlignment="1">
      <alignment horizontal="center" vertical="center" shrinkToFit="1"/>
    </xf>
    <xf numFmtId="178" fontId="16" fillId="0" borderId="15" xfId="0" applyNumberFormat="1" applyFont="1" applyBorder="1" applyAlignment="1">
      <alignment horizontal="center" vertical="center" shrinkToFit="1"/>
    </xf>
    <xf numFmtId="0" fontId="4" fillId="0" borderId="2" xfId="8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0" fontId="4" fillId="0" borderId="2" xfId="9" applyFont="1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4" fillId="0" borderId="2" xfId="11" applyFont="1" applyBorder="1" applyAlignment="1">
      <alignment horizontal="center" vertical="center"/>
    </xf>
    <xf numFmtId="0" fontId="4" fillId="0" borderId="2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center"/>
    </xf>
    <xf numFmtId="0" fontId="4" fillId="0" borderId="1" xfId="11" applyFont="1" applyBorder="1" applyAlignment="1">
      <alignment horizontal="center" vertical="center"/>
    </xf>
    <xf numFmtId="0" fontId="5" fillId="0" borderId="0" xfId="9" applyAlignment="1">
      <alignment horizontal="center"/>
    </xf>
    <xf numFmtId="0" fontId="4" fillId="0" borderId="2" xfId="10" applyFont="1" applyBorder="1" applyAlignment="1">
      <alignment horizontal="center" vertical="center"/>
    </xf>
    <xf numFmtId="0" fontId="5" fillId="0" borderId="0" xfId="10" applyAlignment="1">
      <alignment horizontal="center"/>
    </xf>
    <xf numFmtId="0" fontId="5" fillId="0" borderId="0" xfId="11" applyAlignment="1">
      <alignment horizontal="center"/>
    </xf>
    <xf numFmtId="0" fontId="5" fillId="0" borderId="0" xfId="12" applyAlignment="1">
      <alignment horizontal="center"/>
    </xf>
    <xf numFmtId="0" fontId="4" fillId="0" borderId="2" xfId="12" applyFont="1" applyBorder="1" applyAlignment="1">
      <alignment horizontal="center" vertical="center"/>
    </xf>
    <xf numFmtId="0" fontId="5" fillId="0" borderId="18" xfId="12" applyBorder="1" applyAlignment="1">
      <alignment horizontal="center" vertical="center"/>
    </xf>
    <xf numFmtId="0" fontId="4" fillId="0" borderId="12" xfId="12" applyFont="1" applyBorder="1" applyAlignment="1">
      <alignment horizontal="center" vertical="center" shrinkToFit="1"/>
    </xf>
    <xf numFmtId="0" fontId="5" fillId="0" borderId="35" xfId="12" applyBorder="1" applyAlignment="1">
      <alignment shrinkToFit="1"/>
    </xf>
    <xf numFmtId="0" fontId="4" fillId="0" borderId="1" xfId="12" applyFont="1" applyBorder="1" applyAlignment="1">
      <alignment horizontal="center" vertical="center" shrinkToFit="1"/>
    </xf>
    <xf numFmtId="0" fontId="5" fillId="0" borderId="1" xfId="12" applyBorder="1" applyAlignment="1">
      <alignment shrinkToFit="1"/>
    </xf>
    <xf numFmtId="0" fontId="19" fillId="0" borderId="22" xfId="7" applyFont="1" applyBorder="1" applyAlignment="1">
      <alignment horizontal="center" vertical="center" wrapText="1" shrinkToFit="1"/>
    </xf>
    <xf numFmtId="0" fontId="19" fillId="0" borderId="23" xfId="7" applyFont="1" applyBorder="1" applyAlignment="1">
      <alignment horizontal="center" vertical="center" wrapText="1" shrinkToFit="1"/>
    </xf>
    <xf numFmtId="0" fontId="19" fillId="0" borderId="24" xfId="7" applyFont="1" applyBorder="1" applyAlignment="1">
      <alignment horizontal="center" vertical="center"/>
    </xf>
    <xf numFmtId="0" fontId="19" fillId="0" borderId="25" xfId="7" applyFont="1" applyBorder="1" applyAlignment="1">
      <alignment horizontal="center" vertical="center"/>
    </xf>
    <xf numFmtId="0" fontId="19" fillId="0" borderId="26" xfId="7" applyFont="1" applyBorder="1" applyAlignment="1">
      <alignment horizontal="center" vertical="center"/>
    </xf>
    <xf numFmtId="0" fontId="19" fillId="0" borderId="27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27" xfId="7" applyFont="1" applyBorder="1" applyAlignment="1">
      <alignment horizontal="center" vertical="center" wrapText="1" shrinkToFit="1"/>
    </xf>
    <xf numFmtId="0" fontId="19" fillId="0" borderId="9" xfId="7" applyFont="1" applyBorder="1" applyAlignment="1">
      <alignment horizontal="center" vertical="center" wrapText="1" shrinkToFit="1"/>
    </xf>
    <xf numFmtId="0" fontId="19" fillId="0" borderId="10" xfId="7" applyFont="1" applyBorder="1" applyAlignment="1">
      <alignment horizontal="center" vertical="center" wrapText="1" shrinkToFit="1"/>
    </xf>
    <xf numFmtId="0" fontId="19" fillId="0" borderId="28" xfId="7" applyFont="1" applyBorder="1" applyAlignment="1">
      <alignment horizontal="center" vertical="center"/>
    </xf>
    <xf numFmtId="0" fontId="19" fillId="0" borderId="29" xfId="7" applyFont="1" applyBorder="1" applyAlignment="1">
      <alignment horizontal="center" vertical="center"/>
    </xf>
    <xf numFmtId="0" fontId="19" fillId="0" borderId="30" xfId="7" applyFont="1" applyBorder="1" applyAlignment="1">
      <alignment horizontal="center" vertical="center"/>
    </xf>
    <xf numFmtId="0" fontId="19" fillId="0" borderId="17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31" xfId="7" applyFont="1" applyBorder="1" applyAlignment="1">
      <alignment horizontal="center" vertical="center"/>
    </xf>
    <xf numFmtId="0" fontId="19" fillId="0" borderId="21" xfId="7" applyFont="1" applyBorder="1" applyAlignment="1">
      <alignment horizontal="center" vertical="center"/>
    </xf>
    <xf numFmtId="0" fontId="19" fillId="0" borderId="32" xfId="7" applyFont="1" applyBorder="1" applyAlignment="1">
      <alignment horizontal="center" vertical="center"/>
    </xf>
    <xf numFmtId="0" fontId="19" fillId="0" borderId="33" xfId="7" applyFont="1" applyBorder="1" applyAlignment="1">
      <alignment horizontal="center" vertical="center"/>
    </xf>
    <xf numFmtId="0" fontId="19" fillId="0" borderId="28" xfId="7" applyFont="1" applyBorder="1" applyAlignment="1">
      <alignment horizontal="center" vertical="center" wrapText="1" shrinkToFit="1"/>
    </xf>
    <xf numFmtId="0" fontId="19" fillId="0" borderId="30" xfId="7" applyFont="1" applyBorder="1" applyAlignment="1">
      <alignment horizontal="center" vertical="center" wrapText="1" shrinkToFit="1"/>
    </xf>
    <xf numFmtId="0" fontId="19" fillId="0" borderId="17" xfId="7" applyFont="1" applyBorder="1" applyAlignment="1">
      <alignment horizontal="center" vertical="center" wrapText="1" shrinkToFit="1"/>
    </xf>
    <xf numFmtId="0" fontId="19" fillId="0" borderId="31" xfId="7" applyFont="1" applyBorder="1" applyAlignment="1">
      <alignment horizontal="center" vertical="center" wrapText="1" shrinkToFit="1"/>
    </xf>
    <xf numFmtId="0" fontId="19" fillId="0" borderId="21" xfId="7" applyFont="1" applyBorder="1" applyAlignment="1">
      <alignment horizontal="center" vertical="center" wrapText="1" shrinkToFit="1"/>
    </xf>
    <xf numFmtId="0" fontId="19" fillId="0" borderId="33" xfId="7" applyFont="1" applyBorder="1" applyAlignment="1">
      <alignment horizontal="center" vertical="center" wrapText="1" shrinkToFit="1"/>
    </xf>
    <xf numFmtId="0" fontId="19" fillId="0" borderId="2" xfId="7" applyFont="1" applyBorder="1" applyAlignment="1">
      <alignment horizontal="center" vertical="center"/>
    </xf>
    <xf numFmtId="0" fontId="19" fillId="0" borderId="34" xfId="7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5" fillId="0" borderId="18" xfId="8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0" fontId="5" fillId="0" borderId="1" xfId="8" applyBorder="1"/>
    <xf numFmtId="0" fontId="4" fillId="0" borderId="7" xfId="8" applyFont="1" applyBorder="1" applyAlignment="1">
      <alignment horizontal="center" vertical="center"/>
    </xf>
    <xf numFmtId="0" fontId="4" fillId="0" borderId="8" xfId="8" applyFont="1" applyBorder="1" applyAlignment="1">
      <alignment horizontal="center" vertical="center"/>
    </xf>
    <xf numFmtId="0" fontId="4" fillId="0" borderId="12" xfId="8" applyFont="1" applyBorder="1" applyAlignment="1">
      <alignment horizontal="center" vertical="center"/>
    </xf>
    <xf numFmtId="0" fontId="5" fillId="0" borderId="35" xfId="8" applyBorder="1"/>
    <xf numFmtId="0" fontId="4" fillId="0" borderId="2" xfId="9" applyFont="1" applyBorder="1" applyAlignment="1">
      <alignment horizontal="center" vertical="center"/>
    </xf>
    <xf numFmtId="0" fontId="5" fillId="0" borderId="18" xfId="9" applyBorder="1" applyAlignment="1">
      <alignment horizontal="center" vertical="center"/>
    </xf>
    <xf numFmtId="0" fontId="4" fillId="0" borderId="7" xfId="9" applyFont="1" applyBorder="1" applyAlignment="1">
      <alignment horizontal="center" vertical="center"/>
    </xf>
    <xf numFmtId="0" fontId="5" fillId="0" borderId="8" xfId="9" applyBorder="1"/>
    <xf numFmtId="0" fontId="4" fillId="0" borderId="8" xfId="9" applyFont="1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5" fillId="0" borderId="1" xfId="10" applyBorder="1" applyAlignment="1">
      <alignment horizontal="center"/>
    </xf>
    <xf numFmtId="0" fontId="5" fillId="0" borderId="1" xfId="10" applyBorder="1"/>
    <xf numFmtId="0" fontId="4" fillId="0" borderId="7" xfId="10" applyFont="1" applyBorder="1" applyAlignment="1">
      <alignment horizontal="center" vertical="center"/>
    </xf>
    <xf numFmtId="0" fontId="4" fillId="0" borderId="8" xfId="10" applyFont="1" applyBorder="1" applyAlignment="1">
      <alignment horizontal="center" vertical="center"/>
    </xf>
    <xf numFmtId="0" fontId="4" fillId="0" borderId="7" xfId="11" applyFont="1" applyBorder="1" applyAlignment="1">
      <alignment horizontal="center" vertical="center" shrinkToFit="1"/>
    </xf>
    <xf numFmtId="0" fontId="4" fillId="0" borderId="8" xfId="11" applyFont="1" applyBorder="1" applyAlignment="1">
      <alignment horizontal="center" vertical="center" shrinkToFit="1"/>
    </xf>
    <xf numFmtId="0" fontId="4" fillId="0" borderId="7" xfId="11" applyFont="1" applyBorder="1" applyAlignment="1">
      <alignment horizontal="center" vertical="center"/>
    </xf>
    <xf numFmtId="0" fontId="4" fillId="0" borderId="8" xfId="11" applyFont="1" applyBorder="1" applyAlignment="1">
      <alignment horizontal="center" vertical="center"/>
    </xf>
    <xf numFmtId="0" fontId="4" fillId="0" borderId="2" xfId="11" applyFont="1" applyBorder="1" applyAlignment="1">
      <alignment horizontal="center" vertical="center"/>
    </xf>
    <xf numFmtId="0" fontId="4" fillId="0" borderId="18" xfId="11" applyFont="1" applyBorder="1" applyAlignment="1">
      <alignment horizontal="center" vertical="center"/>
    </xf>
    <xf numFmtId="0" fontId="8" fillId="0" borderId="7" xfId="12" applyFont="1" applyBorder="1" applyAlignment="1">
      <alignment horizontal="center" vertical="center" shrinkToFit="1"/>
    </xf>
    <xf numFmtId="0" fontId="8" fillId="0" borderId="8" xfId="12" applyFont="1" applyBorder="1" applyAlignment="1">
      <alignment horizontal="center" vertical="center" shrinkToFit="1"/>
    </xf>
    <xf numFmtId="0" fontId="8" fillId="0" borderId="1" xfId="12" applyFont="1" applyBorder="1" applyAlignment="1">
      <alignment horizontal="center" vertical="center"/>
    </xf>
    <xf numFmtId="0" fontId="13" fillId="0" borderId="1" xfId="12" applyFont="1" applyBorder="1"/>
    <xf numFmtId="0" fontId="8" fillId="0" borderId="7" xfId="12" applyFont="1" applyBorder="1" applyAlignment="1">
      <alignment horizontal="center" vertical="center" wrapText="1"/>
    </xf>
    <xf numFmtId="0" fontId="8" fillId="0" borderId="8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/>
    </xf>
    <xf numFmtId="0" fontId="5" fillId="0" borderId="1" xfId="12" applyBorder="1" applyAlignment="1">
      <alignment horizontal="center"/>
    </xf>
    <xf numFmtId="0" fontId="8" fillId="0" borderId="12" xfId="12" applyFont="1" applyBorder="1" applyAlignment="1">
      <alignment horizontal="center" vertical="center"/>
    </xf>
    <xf numFmtId="0" fontId="13" fillId="0" borderId="35" xfId="12" applyFont="1" applyBorder="1" applyAlignment="1">
      <alignment horizontal="center"/>
    </xf>
    <xf numFmtId="0" fontId="4" fillId="0" borderId="12" xfId="12" applyFont="1" applyBorder="1" applyAlignment="1">
      <alignment horizontal="center" vertical="center"/>
    </xf>
    <xf numFmtId="0" fontId="5" fillId="0" borderId="35" xfId="12" applyBorder="1" applyAlignment="1">
      <alignment horizontal="center"/>
    </xf>
    <xf numFmtId="0" fontId="5" fillId="0" borderId="1" xfId="12" applyBorder="1"/>
    <xf numFmtId="0" fontId="5" fillId="0" borderId="35" xfId="12" applyBorder="1"/>
    <xf numFmtId="0" fontId="8" fillId="0" borderId="7" xfId="12" applyFont="1" applyBorder="1" applyAlignment="1">
      <alignment horizontal="center" vertical="center" wrapText="1" shrinkToFit="1"/>
    </xf>
    <xf numFmtId="0" fontId="13" fillId="0" borderId="8" xfId="12" applyFont="1" applyBorder="1" applyAlignment="1">
      <alignment wrapText="1" shrinkToFit="1"/>
    </xf>
    <xf numFmtId="0" fontId="4" fillId="0" borderId="7" xfId="12" applyFont="1" applyBorder="1" applyAlignment="1">
      <alignment horizontal="center" vertical="center"/>
    </xf>
    <xf numFmtId="0" fontId="4" fillId="0" borderId="8" xfId="12" applyFont="1" applyBorder="1" applyAlignment="1">
      <alignment horizontal="center" vertical="center"/>
    </xf>
    <xf numFmtId="38" fontId="7" fillId="0" borderId="7" xfId="12" applyNumberFormat="1" applyFont="1" applyBorder="1" applyAlignment="1">
      <alignment horizontal="right" vertical="center" shrinkToFit="1"/>
    </xf>
    <xf numFmtId="38" fontId="0" fillId="0" borderId="8" xfId="0" applyNumberFormat="1" applyBorder="1" applyAlignment="1">
      <alignment horizontal="right" vertical="center" shrinkToFit="1"/>
    </xf>
    <xf numFmtId="38" fontId="7" fillId="0" borderId="36" xfId="12" applyNumberFormat="1" applyFont="1" applyBorder="1" applyAlignment="1">
      <alignment horizontal="right" vertical="center" shrinkToFit="1"/>
    </xf>
    <xf numFmtId="38" fontId="0" fillId="0" borderId="37" xfId="0" applyNumberFormat="1" applyBorder="1" applyAlignment="1">
      <alignment horizontal="right" vertical="center" shrinkToFit="1"/>
    </xf>
    <xf numFmtId="0" fontId="4" fillId="0" borderId="7" xfId="12" applyFont="1" applyBorder="1" applyAlignment="1">
      <alignment horizontal="center" vertical="center" shrinkToFit="1"/>
    </xf>
    <xf numFmtId="0" fontId="5" fillId="0" borderId="38" xfId="12" applyBorder="1" applyAlignment="1">
      <alignment shrinkToFit="1"/>
    </xf>
    <xf numFmtId="0" fontId="0" fillId="0" borderId="38" xfId="0" applyBorder="1" applyAlignment="1">
      <alignment shrinkToFit="1"/>
    </xf>
    <xf numFmtId="0" fontId="0" fillId="0" borderId="8" xfId="0" applyBorder="1" applyAlignment="1">
      <alignment shrinkToFit="1"/>
    </xf>
    <xf numFmtId="0" fontId="9" fillId="0" borderId="7" xfId="1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12" applyFont="1" applyBorder="1" applyAlignment="1">
      <alignment horizontal="center" vertical="center" wrapText="1" shrinkToFit="1"/>
    </xf>
    <xf numFmtId="0" fontId="4" fillId="0" borderId="7" xfId="12" applyFont="1" applyBorder="1" applyAlignment="1">
      <alignment horizontal="center" vertical="center" wrapText="1"/>
    </xf>
    <xf numFmtId="0" fontId="5" fillId="0" borderId="8" xfId="12" applyBorder="1" applyAlignment="1">
      <alignment wrapText="1"/>
    </xf>
  </cellXfs>
  <cellStyles count="13">
    <cellStyle name="桁区切り" xfId="1" builtinId="6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_Sheet1" xfId="7" xr:uid="{00000000-0005-0000-0000-000007000000}"/>
    <cellStyle name="標準_表11" xfId="8" xr:uid="{00000000-0005-0000-0000-000009000000}"/>
    <cellStyle name="標準_表12" xfId="9" xr:uid="{00000000-0005-0000-0000-00000A000000}"/>
    <cellStyle name="標準_表13" xfId="10" xr:uid="{00000000-0005-0000-0000-00000B000000}"/>
    <cellStyle name="標準_表14" xfId="11" xr:uid="{00000000-0005-0000-0000-00000C000000}"/>
    <cellStyle name="標準_表15" xfId="12" xr:uid="{00000000-0005-0000-0000-00000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64401B1-2292-4B6F-900F-D2878DB8D35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CFFCC"/>
      <rgbColor rgb="00FFFFCC"/>
      <rgbColor rgb="0099CC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AEAE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theme/theme1.xml" Type="http://schemas.openxmlformats.org/officeDocument/2006/relationships/theme"/><Relationship Id="rId13" Target="styles.xml" Type="http://schemas.openxmlformats.org/officeDocument/2006/relationships/styles"/><Relationship Id="rId14" Target="sharedStrings.xml" Type="http://schemas.openxmlformats.org/officeDocument/2006/relationships/sharedStrings"/><Relationship Id="rId15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B1:Q30"/>
  <sheetViews>
    <sheetView tabSelected="1" view="pageBreakPreview" topLeftCell="A8" zoomScaleNormal="100" zoomScaleSheetLayoutView="100" workbookViewId="0"/>
  </sheetViews>
  <sheetFormatPr defaultColWidth="9" defaultRowHeight="12" x14ac:dyDescent="0.2"/>
  <cols>
    <col min="1" max="1" width="1.08984375" style="60" customWidth="1"/>
    <col min="2" max="2" width="9" style="60"/>
    <col min="3" max="3" width="4.26953125" style="60" customWidth="1"/>
    <col min="4" max="5" width="7.453125" style="60" customWidth="1"/>
    <col min="6" max="8" width="9" style="60"/>
    <col min="9" max="9" width="12.7265625" style="60" bestFit="1" customWidth="1"/>
    <col min="10" max="16" width="9" style="60"/>
    <col min="17" max="17" width="8.453125" style="60" customWidth="1"/>
    <col min="18" max="18" width="9" style="60"/>
    <col min="19" max="19" width="1.26953125" style="60" customWidth="1"/>
    <col min="20" max="16384" width="9" style="60"/>
  </cols>
  <sheetData>
    <row r="1" spans="2:17" ht="42" customHeight="1" thickBot="1" x14ac:dyDescent="0.25">
      <c r="B1" s="61" t="s">
        <v>70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3" t="s">
        <v>94</v>
      </c>
    </row>
    <row r="2" spans="2:17" ht="13.5" customHeight="1" x14ac:dyDescent="0.2">
      <c r="B2" s="123" t="s">
        <v>71</v>
      </c>
      <c r="C2" s="126" t="s">
        <v>72</v>
      </c>
      <c r="D2" s="126" t="s">
        <v>73</v>
      </c>
      <c r="E2" s="129" t="s">
        <v>74</v>
      </c>
      <c r="F2" s="129" t="s">
        <v>75</v>
      </c>
      <c r="G2" s="132" t="s">
        <v>76</v>
      </c>
      <c r="H2" s="133"/>
      <c r="I2" s="133"/>
      <c r="J2" s="134"/>
      <c r="K2" s="132" t="s">
        <v>77</v>
      </c>
      <c r="L2" s="134"/>
      <c r="M2" s="132" t="s">
        <v>78</v>
      </c>
      <c r="N2" s="134"/>
      <c r="O2" s="141" t="s">
        <v>79</v>
      </c>
      <c r="P2" s="142"/>
      <c r="Q2" s="121" t="s">
        <v>80</v>
      </c>
    </row>
    <row r="3" spans="2:17" x14ac:dyDescent="0.2">
      <c r="B3" s="124"/>
      <c r="C3" s="127"/>
      <c r="D3" s="127"/>
      <c r="E3" s="130"/>
      <c r="F3" s="130"/>
      <c r="G3" s="135"/>
      <c r="H3" s="136"/>
      <c r="I3" s="136"/>
      <c r="J3" s="137"/>
      <c r="K3" s="135"/>
      <c r="L3" s="137"/>
      <c r="M3" s="135"/>
      <c r="N3" s="137"/>
      <c r="O3" s="143"/>
      <c r="P3" s="144"/>
      <c r="Q3" s="122"/>
    </row>
    <row r="4" spans="2:17" ht="18.75" customHeight="1" x14ac:dyDescent="0.2">
      <c r="B4" s="124"/>
      <c r="C4" s="127"/>
      <c r="D4" s="127"/>
      <c r="E4" s="130"/>
      <c r="F4" s="130"/>
      <c r="G4" s="138"/>
      <c r="H4" s="139"/>
      <c r="I4" s="139"/>
      <c r="J4" s="140"/>
      <c r="K4" s="138"/>
      <c r="L4" s="140"/>
      <c r="M4" s="138"/>
      <c r="N4" s="140"/>
      <c r="O4" s="145"/>
      <c r="P4" s="146"/>
      <c r="Q4" s="122"/>
    </row>
    <row r="5" spans="2:17" ht="17.25" customHeight="1" x14ac:dyDescent="0.2">
      <c r="B5" s="124"/>
      <c r="C5" s="127"/>
      <c r="D5" s="127"/>
      <c r="E5" s="130"/>
      <c r="F5" s="130"/>
      <c r="G5" s="147" t="s">
        <v>81</v>
      </c>
      <c r="H5" s="147" t="s">
        <v>82</v>
      </c>
      <c r="I5" s="147" t="s">
        <v>24</v>
      </c>
      <c r="J5" s="147" t="s">
        <v>82</v>
      </c>
      <c r="K5" s="147" t="s">
        <v>81</v>
      </c>
      <c r="L5" s="147" t="s">
        <v>24</v>
      </c>
      <c r="M5" s="147" t="s">
        <v>81</v>
      </c>
      <c r="N5" s="147" t="s">
        <v>24</v>
      </c>
      <c r="O5" s="147" t="s">
        <v>81</v>
      </c>
      <c r="P5" s="147" t="s">
        <v>24</v>
      </c>
      <c r="Q5" s="122"/>
    </row>
    <row r="6" spans="2:17" ht="23.25" customHeight="1" x14ac:dyDescent="0.2">
      <c r="B6" s="124"/>
      <c r="C6" s="127"/>
      <c r="D6" s="127"/>
      <c r="E6" s="130"/>
      <c r="F6" s="130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2"/>
    </row>
    <row r="7" spans="2:17" ht="12.5" thickBot="1" x14ac:dyDescent="0.25">
      <c r="B7" s="125"/>
      <c r="C7" s="128"/>
      <c r="D7" s="128"/>
      <c r="E7" s="131"/>
      <c r="F7" s="64" t="s">
        <v>25</v>
      </c>
      <c r="G7" s="64" t="s">
        <v>26</v>
      </c>
      <c r="H7" s="64" t="s">
        <v>83</v>
      </c>
      <c r="I7" s="64" t="s">
        <v>0</v>
      </c>
      <c r="J7" s="64" t="s">
        <v>83</v>
      </c>
      <c r="K7" s="64" t="s">
        <v>26</v>
      </c>
      <c r="L7" s="64" t="s">
        <v>0</v>
      </c>
      <c r="M7" s="64" t="s">
        <v>26</v>
      </c>
      <c r="N7" s="64" t="s">
        <v>0</v>
      </c>
      <c r="O7" s="64" t="s">
        <v>26</v>
      </c>
      <c r="P7" s="64" t="s">
        <v>0</v>
      </c>
      <c r="Q7" s="65" t="s">
        <v>87</v>
      </c>
    </row>
    <row r="8" spans="2:17" ht="26.15" customHeight="1" x14ac:dyDescent="0.2">
      <c r="B8" s="124" t="s">
        <v>84</v>
      </c>
      <c r="C8" s="96">
        <v>44197</v>
      </c>
      <c r="D8" s="68">
        <v>71</v>
      </c>
      <c r="E8" s="68">
        <v>225</v>
      </c>
      <c r="F8" s="68">
        <v>1033</v>
      </c>
      <c r="G8" s="68">
        <v>83618</v>
      </c>
      <c r="H8" s="81">
        <v>-24.3</v>
      </c>
      <c r="I8" s="68">
        <v>20883318</v>
      </c>
      <c r="J8" s="81">
        <v>-2.4</v>
      </c>
      <c r="K8" s="69">
        <f t="shared" ref="K8:K14" si="0">G8/D8</f>
        <v>1177.7183098591549</v>
      </c>
      <c r="L8" s="66">
        <f>I8/D8</f>
        <v>294131.23943661974</v>
      </c>
      <c r="M8" s="69">
        <f>G8/E8</f>
        <v>371.63555555555558</v>
      </c>
      <c r="N8" s="66">
        <f>I8/E8</f>
        <v>92814.746666666673</v>
      </c>
      <c r="O8" s="69">
        <f>G8/F8</f>
        <v>80.946757018393029</v>
      </c>
      <c r="P8" s="69">
        <f>I8/F8</f>
        <v>20216.183930300096</v>
      </c>
      <c r="Q8" s="84">
        <f>I8/G8</f>
        <v>249.74668133655433</v>
      </c>
    </row>
    <row r="9" spans="2:17" ht="26.15" customHeight="1" x14ac:dyDescent="0.2">
      <c r="B9" s="124"/>
      <c r="C9" s="97">
        <v>44562</v>
      </c>
      <c r="D9" s="68">
        <v>72</v>
      </c>
      <c r="E9" s="66">
        <v>230</v>
      </c>
      <c r="F9" s="66">
        <v>1038</v>
      </c>
      <c r="G9" s="66">
        <v>94621</v>
      </c>
      <c r="H9" s="85">
        <f>100*G9/G8-100</f>
        <v>13.158650051424331</v>
      </c>
      <c r="I9" s="66">
        <v>22773064</v>
      </c>
      <c r="J9" s="85">
        <f>100*I9/I8-100</f>
        <v>9.0490696928524414</v>
      </c>
      <c r="K9" s="69">
        <f t="shared" si="0"/>
        <v>1314.1805555555557</v>
      </c>
      <c r="L9" s="66">
        <f>I9/D9</f>
        <v>316292.55555555556</v>
      </c>
      <c r="M9" s="69">
        <f>G9/E9</f>
        <v>411.39565217391305</v>
      </c>
      <c r="N9" s="66">
        <f>I9/E9</f>
        <v>99013.321739130435</v>
      </c>
      <c r="O9" s="69">
        <f>G9/F9</f>
        <v>91.157032755298658</v>
      </c>
      <c r="P9" s="69">
        <f>I9/F9</f>
        <v>21939.368015414257</v>
      </c>
      <c r="Q9" s="84">
        <f>I9/G9</f>
        <v>240.67663626467697</v>
      </c>
    </row>
    <row r="10" spans="2:17" ht="26.15" customHeight="1" x14ac:dyDescent="0.2">
      <c r="B10" s="124"/>
      <c r="C10" s="97">
        <v>44927</v>
      </c>
      <c r="D10" s="68">
        <v>69</v>
      </c>
      <c r="E10" s="66">
        <v>219</v>
      </c>
      <c r="F10" s="66">
        <v>1054</v>
      </c>
      <c r="G10" s="66">
        <v>132955</v>
      </c>
      <c r="H10" s="85">
        <f>100*G10/G9-100</f>
        <v>40.51320531383098</v>
      </c>
      <c r="I10" s="66">
        <v>26558088</v>
      </c>
      <c r="J10" s="85">
        <f>100*I10/I9-100</f>
        <v>16.620618112696647</v>
      </c>
      <c r="K10" s="69">
        <f t="shared" si="0"/>
        <v>1926.8840579710145</v>
      </c>
      <c r="L10" s="66">
        <f>I10/D10</f>
        <v>384899.82608695654</v>
      </c>
      <c r="M10" s="69">
        <f>G10/E10</f>
        <v>607.10045662100458</v>
      </c>
      <c r="N10" s="66">
        <f>I10/E10</f>
        <v>121269.80821917808</v>
      </c>
      <c r="O10" s="69">
        <f>G10/F10</f>
        <v>126.14326375711575</v>
      </c>
      <c r="P10" s="69">
        <f>I10/F10</f>
        <v>25197.426944971536</v>
      </c>
      <c r="Q10" s="84">
        <f>I10/G10</f>
        <v>199.75245759843557</v>
      </c>
    </row>
    <row r="11" spans="2:17" ht="26.15" customHeight="1" x14ac:dyDescent="0.2">
      <c r="B11" s="124"/>
      <c r="C11" s="97">
        <v>45292</v>
      </c>
      <c r="D11" s="68">
        <v>69</v>
      </c>
      <c r="E11" s="66">
        <v>215</v>
      </c>
      <c r="F11" s="66">
        <v>1091</v>
      </c>
      <c r="G11" s="66">
        <v>106954</v>
      </c>
      <c r="H11" s="85">
        <f>100*G11/G10-100</f>
        <v>-19.556240833364669</v>
      </c>
      <c r="I11" s="66">
        <v>26904979</v>
      </c>
      <c r="J11" s="85">
        <f>100*I11/I10-100</f>
        <v>1.3061595397982018</v>
      </c>
      <c r="K11" s="69">
        <f t="shared" si="0"/>
        <v>1550.0579710144928</v>
      </c>
      <c r="L11" s="66">
        <f>I11/D11</f>
        <v>389927.23188405798</v>
      </c>
      <c r="M11" s="69">
        <f>G11/E11</f>
        <v>497.46046511627907</v>
      </c>
      <c r="N11" s="66">
        <f>I11/E11</f>
        <v>125139.43720930233</v>
      </c>
      <c r="O11" s="69">
        <f>G11/F11</f>
        <v>98.032997250229144</v>
      </c>
      <c r="P11" s="69">
        <f>I11/F11</f>
        <v>24660.842346471127</v>
      </c>
      <c r="Q11" s="84">
        <f>I11/G11</f>
        <v>251.55654767470128</v>
      </c>
    </row>
    <row r="12" spans="2:17" s="79" customFormat="1" ht="26.15" customHeight="1" thickBot="1" x14ac:dyDescent="0.25">
      <c r="B12" s="125"/>
      <c r="C12" s="98">
        <v>45658</v>
      </c>
      <c r="D12" s="80">
        <v>67</v>
      </c>
      <c r="E12" s="80">
        <v>210</v>
      </c>
      <c r="F12" s="86">
        <v>1089</v>
      </c>
      <c r="G12" s="86">
        <v>117558</v>
      </c>
      <c r="H12" s="87">
        <f>100*G12/G11-100</f>
        <v>9.9145427006002649</v>
      </c>
      <c r="I12" s="86">
        <v>29324974</v>
      </c>
      <c r="J12" s="87">
        <f>100*I12/I11-100</f>
        <v>8.9945991037569684</v>
      </c>
      <c r="K12" s="70">
        <f t="shared" si="0"/>
        <v>1754.5970149253731</v>
      </c>
      <c r="L12" s="88">
        <f>I12/D12</f>
        <v>437686.17910447763</v>
      </c>
      <c r="M12" s="70">
        <f>G12/E12</f>
        <v>559.79999999999995</v>
      </c>
      <c r="N12" s="88">
        <f>I12/E12</f>
        <v>139642.73333333334</v>
      </c>
      <c r="O12" s="70">
        <f>G12/F12</f>
        <v>107.9504132231405</v>
      </c>
      <c r="P12" s="70">
        <f>I12/F12</f>
        <v>26928.350780532597</v>
      </c>
      <c r="Q12" s="89">
        <f>I12/G12</f>
        <v>249.45111349291415</v>
      </c>
    </row>
    <row r="13" spans="2:17" ht="26.15" customHeight="1" x14ac:dyDescent="0.2">
      <c r="B13" s="123" t="s">
        <v>85</v>
      </c>
      <c r="C13" s="96">
        <f>C8</f>
        <v>44197</v>
      </c>
      <c r="D13" s="68">
        <v>3036</v>
      </c>
      <c r="E13" s="68">
        <v>3053</v>
      </c>
      <c r="F13" s="68">
        <v>3691</v>
      </c>
      <c r="G13" s="68">
        <v>106720</v>
      </c>
      <c r="H13" s="82">
        <v>-72.900000000000006</v>
      </c>
      <c r="I13" s="68">
        <v>18957745</v>
      </c>
      <c r="J13" s="81">
        <v>-52.8</v>
      </c>
      <c r="K13" s="67">
        <f t="shared" si="0"/>
        <v>35.151515151515149</v>
      </c>
      <c r="L13" s="69">
        <f t="shared" ref="L13" si="1">I13/D13</f>
        <v>6244.316534914361</v>
      </c>
      <c r="M13" s="69">
        <f t="shared" ref="M13" si="2">G13/E13</f>
        <v>34.95578119882083</v>
      </c>
      <c r="N13" s="69">
        <f t="shared" ref="N13" si="3">I13/E13</f>
        <v>6209.5463478545689</v>
      </c>
      <c r="O13" s="69">
        <f t="shared" ref="O13" si="4">G13/F13</f>
        <v>28.913573557301543</v>
      </c>
      <c r="P13" s="69">
        <f t="shared" ref="P13" si="5">I13/F13</f>
        <v>5136.208344622054</v>
      </c>
      <c r="Q13" s="84">
        <f t="shared" ref="Q13" si="6">I13/G13</f>
        <v>177.64003935532233</v>
      </c>
    </row>
    <row r="14" spans="2:17" ht="26.15" customHeight="1" x14ac:dyDescent="0.2">
      <c r="B14" s="124"/>
      <c r="C14" s="99">
        <f>C9</f>
        <v>44562</v>
      </c>
      <c r="D14" s="71">
        <v>2995</v>
      </c>
      <c r="E14" s="71">
        <v>3010</v>
      </c>
      <c r="F14" s="71">
        <v>3607</v>
      </c>
      <c r="G14" s="71">
        <v>121011</v>
      </c>
      <c r="H14" s="85">
        <f>100*G14/G13-100</f>
        <v>13.391116941529233</v>
      </c>
      <c r="I14" s="71">
        <v>19860635</v>
      </c>
      <c r="J14" s="85">
        <f>100*I14/I13-100</f>
        <v>4.762644502286534</v>
      </c>
      <c r="K14" s="67">
        <f t="shared" si="0"/>
        <v>40.404340567612685</v>
      </c>
      <c r="L14" s="69">
        <f t="shared" ref="L14:L21" si="7">I14/D14</f>
        <v>6631.2637729549251</v>
      </c>
      <c r="M14" s="69">
        <f t="shared" ref="M14:M21" si="8">G14/E14</f>
        <v>40.202990033222591</v>
      </c>
      <c r="N14" s="69">
        <f t="shared" ref="N14:N21" si="9">I14/E14</f>
        <v>6598.2176079734218</v>
      </c>
      <c r="O14" s="69">
        <f t="shared" ref="O14:O21" si="10">G14/F14</f>
        <v>33.548932630995289</v>
      </c>
      <c r="P14" s="69">
        <f t="shared" ref="P14:P21" si="11">I14/F14</f>
        <v>5506.1366786803437</v>
      </c>
      <c r="Q14" s="84">
        <f t="shared" ref="Q14:Q21" si="12">I14/G14</f>
        <v>164.12255910619695</v>
      </c>
    </row>
    <row r="15" spans="2:17" ht="26.15" customHeight="1" x14ac:dyDescent="0.2">
      <c r="B15" s="124"/>
      <c r="C15" s="97">
        <f>C10</f>
        <v>44927</v>
      </c>
      <c r="D15" s="66">
        <v>2949</v>
      </c>
      <c r="E15" s="66">
        <v>2967</v>
      </c>
      <c r="F15" s="66">
        <v>3569</v>
      </c>
      <c r="G15" s="66">
        <v>380189</v>
      </c>
      <c r="H15" s="85">
        <f>100*G15/G14-100</f>
        <v>214.17722355818893</v>
      </c>
      <c r="I15" s="66">
        <v>39363084</v>
      </c>
      <c r="J15" s="85">
        <f>100*I15/I14-100</f>
        <v>98.196502780500225</v>
      </c>
      <c r="K15" s="90">
        <f t="shared" ref="K15:K21" si="13">G15/D15</f>
        <v>128.92132926415735</v>
      </c>
      <c r="L15" s="69">
        <f t="shared" si="7"/>
        <v>13347.943031536113</v>
      </c>
      <c r="M15" s="69">
        <f t="shared" si="8"/>
        <v>128.13919784293898</v>
      </c>
      <c r="N15" s="69">
        <f t="shared" si="9"/>
        <v>13266.964610717896</v>
      </c>
      <c r="O15" s="69">
        <f t="shared" si="10"/>
        <v>106.5253572429252</v>
      </c>
      <c r="P15" s="69">
        <f t="shared" si="11"/>
        <v>11029.163351078734</v>
      </c>
      <c r="Q15" s="84">
        <f t="shared" si="12"/>
        <v>103.53556783599736</v>
      </c>
    </row>
    <row r="16" spans="2:17" ht="26.15" customHeight="1" x14ac:dyDescent="0.2">
      <c r="B16" s="124"/>
      <c r="C16" s="97">
        <f>C11</f>
        <v>45292</v>
      </c>
      <c r="D16" s="66">
        <v>2923</v>
      </c>
      <c r="E16" s="66">
        <v>2942</v>
      </c>
      <c r="F16" s="66">
        <v>3540</v>
      </c>
      <c r="G16" s="66">
        <v>106396</v>
      </c>
      <c r="H16" s="85">
        <f>100*G16/G15-100</f>
        <v>-72.014971501016603</v>
      </c>
      <c r="I16" s="66">
        <v>20251402</v>
      </c>
      <c r="J16" s="85">
        <f>100*I16/I15-100</f>
        <v>-48.552298392067044</v>
      </c>
      <c r="K16" s="69">
        <f t="shared" si="13"/>
        <v>36.399589462880606</v>
      </c>
      <c r="L16" s="69">
        <f t="shared" si="7"/>
        <v>6928.2935340403692</v>
      </c>
      <c r="M16" s="69">
        <f t="shared" si="8"/>
        <v>36.16451393609789</v>
      </c>
      <c r="N16" s="69">
        <f t="shared" si="9"/>
        <v>6883.5492861998637</v>
      </c>
      <c r="O16" s="69">
        <f t="shared" si="10"/>
        <v>30.055367231638417</v>
      </c>
      <c r="P16" s="69">
        <f t="shared" si="11"/>
        <v>5720.7350282485877</v>
      </c>
      <c r="Q16" s="84">
        <f t="shared" si="12"/>
        <v>190.33988119854129</v>
      </c>
    </row>
    <row r="17" spans="2:17" ht="26.15" customHeight="1" thickBot="1" x14ac:dyDescent="0.25">
      <c r="B17" s="148"/>
      <c r="C17" s="100">
        <f>C12</f>
        <v>45658</v>
      </c>
      <c r="D17" s="72">
        <v>2933</v>
      </c>
      <c r="E17" s="72">
        <v>2951</v>
      </c>
      <c r="F17" s="72">
        <v>3540</v>
      </c>
      <c r="G17" s="72">
        <v>115041</v>
      </c>
      <c r="H17" s="85">
        <f>100*G17/G16-100</f>
        <v>8.1253054626113794</v>
      </c>
      <c r="I17" s="72">
        <v>21854230</v>
      </c>
      <c r="J17" s="85">
        <f>100*I17/I16-100</f>
        <v>7.914652032486444</v>
      </c>
      <c r="K17" s="91">
        <f t="shared" si="13"/>
        <v>39.222979884077738</v>
      </c>
      <c r="L17" s="91">
        <f t="shared" si="7"/>
        <v>7451.1524036822366</v>
      </c>
      <c r="M17" s="91">
        <f t="shared" si="8"/>
        <v>38.98373432734666</v>
      </c>
      <c r="N17" s="91">
        <f t="shared" si="9"/>
        <v>7405.7031514740765</v>
      </c>
      <c r="O17" s="91">
        <f t="shared" si="10"/>
        <v>32.497457627118642</v>
      </c>
      <c r="P17" s="91">
        <f t="shared" si="11"/>
        <v>6173.5112994350284</v>
      </c>
      <c r="Q17" s="92">
        <f t="shared" si="12"/>
        <v>189.96905451100042</v>
      </c>
    </row>
    <row r="18" spans="2:17" ht="26.15" customHeight="1" thickTop="1" x14ac:dyDescent="0.2">
      <c r="B18" s="124" t="s">
        <v>27</v>
      </c>
      <c r="C18" s="96">
        <f>C8</f>
        <v>44197</v>
      </c>
      <c r="D18" s="67">
        <f t="shared" ref="D18:G22" si="14">D8+D13</f>
        <v>3107</v>
      </c>
      <c r="E18" s="67">
        <f t="shared" si="14"/>
        <v>3278</v>
      </c>
      <c r="F18" s="67">
        <f t="shared" si="14"/>
        <v>4724</v>
      </c>
      <c r="G18" s="67">
        <f t="shared" si="14"/>
        <v>190338</v>
      </c>
      <c r="H18" s="83">
        <f>100*G18/(G8*100/(H8+100)+G13*100/(H13+100))-100</f>
        <v>-62.254029443219707</v>
      </c>
      <c r="I18" s="93">
        <f>I13+I8</f>
        <v>39841063</v>
      </c>
      <c r="J18" s="83">
        <f>100*I18/(I8*100/(J8+100)+I13*100/(J13+100))-100</f>
        <v>-35.282560315651153</v>
      </c>
      <c r="K18" s="67">
        <f t="shared" si="13"/>
        <v>61.26102349533312</v>
      </c>
      <c r="L18" s="67">
        <f t="shared" si="7"/>
        <v>12823.000643707757</v>
      </c>
      <c r="M18" s="67">
        <f t="shared" si="8"/>
        <v>58.065283709579013</v>
      </c>
      <c r="N18" s="67">
        <f t="shared" si="9"/>
        <v>12154.076571079926</v>
      </c>
      <c r="O18" s="67">
        <f t="shared" si="10"/>
        <v>40.291701947502119</v>
      </c>
      <c r="P18" s="67">
        <f t="shared" si="11"/>
        <v>8433.7559271803548</v>
      </c>
      <c r="Q18" s="94">
        <f t="shared" si="12"/>
        <v>209.31744055312129</v>
      </c>
    </row>
    <row r="19" spans="2:17" ht="26.15" customHeight="1" x14ac:dyDescent="0.2">
      <c r="B19" s="124"/>
      <c r="C19" s="96">
        <f>C9</f>
        <v>44562</v>
      </c>
      <c r="D19" s="67">
        <f t="shared" si="14"/>
        <v>3067</v>
      </c>
      <c r="E19" s="67">
        <f t="shared" si="14"/>
        <v>3240</v>
      </c>
      <c r="F19" s="67">
        <f t="shared" si="14"/>
        <v>4645</v>
      </c>
      <c r="G19" s="67">
        <f t="shared" si="14"/>
        <v>215632</v>
      </c>
      <c r="H19" s="81">
        <f>100*G19/G18-100</f>
        <v>13.288991163088824</v>
      </c>
      <c r="I19" s="93">
        <f>I14+I9</f>
        <v>42633699</v>
      </c>
      <c r="J19" s="81">
        <f>100*I19/I18-100</f>
        <v>7.009441490052609</v>
      </c>
      <c r="K19" s="67">
        <f t="shared" si="13"/>
        <v>70.307140528203462</v>
      </c>
      <c r="L19" s="67">
        <f t="shared" si="7"/>
        <v>13900.782197587219</v>
      </c>
      <c r="M19" s="67">
        <f t="shared" si="8"/>
        <v>66.553086419753086</v>
      </c>
      <c r="N19" s="67">
        <f t="shared" si="9"/>
        <v>13158.549074074073</v>
      </c>
      <c r="O19" s="67">
        <f t="shared" si="10"/>
        <v>46.422389666307858</v>
      </c>
      <c r="P19" s="67">
        <f t="shared" si="11"/>
        <v>9178.406673842841</v>
      </c>
      <c r="Q19" s="94">
        <f t="shared" si="12"/>
        <v>197.71508403205462</v>
      </c>
    </row>
    <row r="20" spans="2:17" ht="26.15" customHeight="1" x14ac:dyDescent="0.2">
      <c r="B20" s="124"/>
      <c r="C20" s="96">
        <f>C10</f>
        <v>44927</v>
      </c>
      <c r="D20" s="67">
        <f t="shared" si="14"/>
        <v>3018</v>
      </c>
      <c r="E20" s="67">
        <f t="shared" si="14"/>
        <v>3186</v>
      </c>
      <c r="F20" s="67">
        <f t="shared" si="14"/>
        <v>4623</v>
      </c>
      <c r="G20" s="67">
        <f t="shared" si="14"/>
        <v>513144</v>
      </c>
      <c r="H20" s="81">
        <f>100*G20/G19-100</f>
        <v>137.97210061586406</v>
      </c>
      <c r="I20" s="67">
        <f>I10+I15</f>
        <v>65921172</v>
      </c>
      <c r="J20" s="81">
        <f>100*I20/I19-100</f>
        <v>54.622220323880413</v>
      </c>
      <c r="K20" s="67">
        <f t="shared" si="13"/>
        <v>170.02783300198809</v>
      </c>
      <c r="L20" s="67">
        <f t="shared" si="7"/>
        <v>21842.667992047715</v>
      </c>
      <c r="M20" s="67">
        <f t="shared" si="8"/>
        <v>161.06214689265536</v>
      </c>
      <c r="N20" s="67">
        <f t="shared" si="9"/>
        <v>20690.888888888891</v>
      </c>
      <c r="O20" s="67">
        <f t="shared" si="10"/>
        <v>110.99805321219986</v>
      </c>
      <c r="P20" s="67">
        <f t="shared" si="11"/>
        <v>14259.392602206359</v>
      </c>
      <c r="Q20" s="94">
        <f t="shared" si="12"/>
        <v>128.46524952060241</v>
      </c>
    </row>
    <row r="21" spans="2:17" ht="26.15" customHeight="1" x14ac:dyDescent="0.2">
      <c r="B21" s="124"/>
      <c r="C21" s="99">
        <f>C11</f>
        <v>45292</v>
      </c>
      <c r="D21" s="69">
        <f t="shared" si="14"/>
        <v>2992</v>
      </c>
      <c r="E21" s="69">
        <f t="shared" si="14"/>
        <v>3157</v>
      </c>
      <c r="F21" s="69">
        <f t="shared" si="14"/>
        <v>4631</v>
      </c>
      <c r="G21" s="69">
        <f t="shared" si="14"/>
        <v>213350</v>
      </c>
      <c r="H21" s="85">
        <f>100*G21/G20-100</f>
        <v>-58.42297678624324</v>
      </c>
      <c r="I21" s="69">
        <f>I11+I16</f>
        <v>47156381</v>
      </c>
      <c r="J21" s="85">
        <f>100*I21/I20-100</f>
        <v>-28.465499672851692</v>
      </c>
      <c r="K21" s="69">
        <f t="shared" si="13"/>
        <v>71.306818181818187</v>
      </c>
      <c r="L21" s="69">
        <f t="shared" si="7"/>
        <v>15760.822526737968</v>
      </c>
      <c r="M21" s="69">
        <f t="shared" si="8"/>
        <v>67.579980994615141</v>
      </c>
      <c r="N21" s="69">
        <f t="shared" si="9"/>
        <v>14937.086157744694</v>
      </c>
      <c r="O21" s="69">
        <f t="shared" si="10"/>
        <v>46.069963290865907</v>
      </c>
      <c r="P21" s="69">
        <f t="shared" si="11"/>
        <v>10182.764197797453</v>
      </c>
      <c r="Q21" s="84">
        <f t="shared" si="12"/>
        <v>221.02826810405438</v>
      </c>
    </row>
    <row r="22" spans="2:17" ht="26.15" customHeight="1" thickBot="1" x14ac:dyDescent="0.25">
      <c r="B22" s="125"/>
      <c r="C22" s="101">
        <f>C12</f>
        <v>45658</v>
      </c>
      <c r="D22" s="70">
        <f t="shared" si="14"/>
        <v>3000</v>
      </c>
      <c r="E22" s="70">
        <f t="shared" si="14"/>
        <v>3161</v>
      </c>
      <c r="F22" s="70">
        <f t="shared" si="14"/>
        <v>4629</v>
      </c>
      <c r="G22" s="70">
        <f t="shared" si="14"/>
        <v>232599</v>
      </c>
      <c r="H22" s="87">
        <f>100*G22/G21-100</f>
        <v>9.022263885633933</v>
      </c>
      <c r="I22" s="70">
        <f>I12+I17</f>
        <v>51179204</v>
      </c>
      <c r="J22" s="87">
        <f>100*I22/I21-100</f>
        <v>8.5308136771564449</v>
      </c>
      <c r="K22" s="70">
        <f>G22/D22</f>
        <v>77.533000000000001</v>
      </c>
      <c r="L22" s="70">
        <f>I22/D22</f>
        <v>17059.734666666667</v>
      </c>
      <c r="M22" s="70">
        <f>G22/E22</f>
        <v>73.583992407465985</v>
      </c>
      <c r="N22" s="70">
        <f>I22/E22</f>
        <v>16190.826953495729</v>
      </c>
      <c r="O22" s="70">
        <f>G22/F22</f>
        <v>50.248217757615038</v>
      </c>
      <c r="P22" s="70">
        <f>I22/F22</f>
        <v>11056.211708792396</v>
      </c>
      <c r="Q22" s="89">
        <f>I22/G22</f>
        <v>220.03191759207908</v>
      </c>
    </row>
    <row r="23" spans="2:17" ht="5.25" customHeight="1" x14ac:dyDescent="0.2">
      <c r="B23" s="73"/>
      <c r="C23" s="73"/>
      <c r="D23" s="74"/>
      <c r="E23" s="74"/>
      <c r="F23" s="74"/>
      <c r="G23" s="74"/>
      <c r="H23" s="75"/>
      <c r="I23" s="74"/>
      <c r="J23" s="75"/>
      <c r="K23" s="74"/>
      <c r="L23" s="74"/>
      <c r="M23" s="74"/>
      <c r="N23" s="74"/>
      <c r="O23" s="74"/>
      <c r="P23" s="74"/>
      <c r="Q23" s="74"/>
    </row>
    <row r="24" spans="2:17" x14ac:dyDescent="0.2">
      <c r="B24" s="62"/>
      <c r="C24" s="76" t="s">
        <v>95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62"/>
      <c r="Q24" s="62"/>
    </row>
    <row r="25" spans="2:17" x14ac:dyDescent="0.2">
      <c r="B25" s="62"/>
      <c r="C25" s="76" t="s">
        <v>86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2:17" x14ac:dyDescent="0.2">
      <c r="B26" s="77"/>
      <c r="C26" s="78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2:17" x14ac:dyDescent="0.2">
      <c r="B27" s="62"/>
      <c r="C27" s="78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2:17" x14ac:dyDescent="0.2">
      <c r="B28" s="77"/>
      <c r="C28" s="78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</row>
    <row r="29" spans="2:17" x14ac:dyDescent="0.2">
      <c r="B29" s="62"/>
      <c r="C29" s="78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2:17" x14ac:dyDescent="0.2">
      <c r="B30" s="62"/>
    </row>
  </sheetData>
  <mergeCells count="23">
    <mergeCell ref="B8:B12"/>
    <mergeCell ref="B13:B17"/>
    <mergeCell ref="B18:B22"/>
    <mergeCell ref="K2:L4"/>
    <mergeCell ref="M2:N4"/>
    <mergeCell ref="G5:G6"/>
    <mergeCell ref="H5:H6"/>
    <mergeCell ref="I5:I6"/>
    <mergeCell ref="J5:J6"/>
    <mergeCell ref="K5:K6"/>
    <mergeCell ref="L5:L6"/>
    <mergeCell ref="M5:M6"/>
    <mergeCell ref="N5:N6"/>
    <mergeCell ref="Q2:Q6"/>
    <mergeCell ref="B2:B7"/>
    <mergeCell ref="C2:C7"/>
    <mergeCell ref="D2:D7"/>
    <mergeCell ref="E2:E7"/>
    <mergeCell ref="F2:F6"/>
    <mergeCell ref="G2:J4"/>
    <mergeCell ref="O2:P4"/>
    <mergeCell ref="O5:O6"/>
    <mergeCell ref="P5:P6"/>
  </mergeCells>
  <phoneticPr fontId="2"/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4">
    <tabColor indexed="44"/>
    <pageSetUpPr fitToPage="1"/>
  </sheetPr>
  <dimension ref="B1:Z58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08984375" style="1" customWidth="1"/>
    <col min="2" max="2" width="11.453125" style="1" customWidth="1"/>
    <col min="3" max="3" width="6.26953125" style="1" customWidth="1"/>
    <col min="4" max="4" width="9.453125" style="1" customWidth="1"/>
    <col min="5" max="5" width="6.26953125" style="1" customWidth="1"/>
    <col min="6" max="6" width="9.453125" style="1" customWidth="1"/>
    <col min="7" max="7" width="6.26953125" style="1" customWidth="1"/>
    <col min="8" max="8" width="9.453125" style="1" customWidth="1"/>
    <col min="9" max="9" width="6.26953125" style="1" customWidth="1"/>
    <col min="10" max="10" width="9.453125" style="1" customWidth="1"/>
    <col min="11" max="11" width="6.26953125" style="1" customWidth="1"/>
    <col min="12" max="12" width="9.453125" style="1" customWidth="1"/>
    <col min="13" max="13" width="1.08984375" style="1" customWidth="1"/>
    <col min="14" max="16384" width="10" style="1"/>
  </cols>
  <sheetData>
    <row r="1" spans="2:26" ht="22.5" customHeight="1" x14ac:dyDescent="0.3">
      <c r="B1" s="16" t="s">
        <v>62</v>
      </c>
      <c r="L1" s="17" t="s">
        <v>94</v>
      </c>
    </row>
    <row r="2" spans="2:26" x14ac:dyDescent="0.3">
      <c r="C2" s="10" t="s">
        <v>57</v>
      </c>
      <c r="K2" s="18"/>
      <c r="L2" s="17" t="s">
        <v>4</v>
      </c>
    </row>
    <row r="3" spans="2:26" ht="15" customHeight="1" x14ac:dyDescent="0.3">
      <c r="B3" s="149" t="s">
        <v>5</v>
      </c>
      <c r="C3" s="155" t="s">
        <v>9</v>
      </c>
      <c r="D3" s="156"/>
      <c r="E3" s="155" t="s">
        <v>10</v>
      </c>
      <c r="F3" s="156"/>
      <c r="G3" s="151" t="s">
        <v>11</v>
      </c>
      <c r="H3" s="152"/>
      <c r="I3" s="151" t="s">
        <v>28</v>
      </c>
      <c r="J3" s="152"/>
      <c r="K3" s="153" t="s">
        <v>55</v>
      </c>
      <c r="L3" s="154"/>
    </row>
    <row r="4" spans="2:26" ht="15" customHeight="1" x14ac:dyDescent="0.3">
      <c r="B4" s="150"/>
      <c r="C4" s="19" t="s">
        <v>6</v>
      </c>
      <c r="D4" s="19" t="s">
        <v>7</v>
      </c>
      <c r="E4" s="19" t="s">
        <v>6</v>
      </c>
      <c r="F4" s="19" t="s">
        <v>7</v>
      </c>
      <c r="G4" s="19" t="s">
        <v>6</v>
      </c>
      <c r="H4" s="19" t="s">
        <v>7</v>
      </c>
      <c r="I4" s="19" t="s">
        <v>6</v>
      </c>
      <c r="J4" s="19" t="s">
        <v>7</v>
      </c>
      <c r="K4" s="19" t="s">
        <v>6</v>
      </c>
      <c r="L4" s="19" t="s">
        <v>7</v>
      </c>
    </row>
    <row r="5" spans="2:26" s="2" customFormat="1" ht="15" customHeight="1" x14ac:dyDescent="0.2">
      <c r="B5" s="103" t="s">
        <v>2</v>
      </c>
      <c r="C5" s="13">
        <v>4233</v>
      </c>
      <c r="D5" s="20">
        <v>2233448</v>
      </c>
      <c r="E5" s="13">
        <v>6844</v>
      </c>
      <c r="F5" s="20">
        <v>2002647</v>
      </c>
      <c r="G5" s="13">
        <v>442</v>
      </c>
      <c r="H5" s="20">
        <v>191710</v>
      </c>
      <c r="I5" s="13">
        <v>18744</v>
      </c>
      <c r="J5" s="20">
        <v>9761582</v>
      </c>
      <c r="K5" s="13">
        <v>3846</v>
      </c>
      <c r="L5" s="20">
        <v>1984730</v>
      </c>
    </row>
    <row r="6" spans="2:26" s="2" customFormat="1" ht="15" customHeight="1" x14ac:dyDescent="0.2">
      <c r="B6" s="103" t="s">
        <v>8</v>
      </c>
      <c r="C6" s="21">
        <f>IF(ISERROR(C5/$G$14*100)=TRUE,0,C5/$G$14*100)</f>
        <v>11.101494885916601</v>
      </c>
      <c r="D6" s="21">
        <f>IF(ISERROR(D5/$H$14*100)=TRUE,0,D5/$H$14*100)</f>
        <v>12.060575251263785</v>
      </c>
      <c r="E6" s="21">
        <f>IF(ISERROR(E5/$G$14*100)=TRUE,0,E5/$G$14*100)</f>
        <v>17.949121426698138</v>
      </c>
      <c r="F6" s="21">
        <f>IF(ISERROR(F5/$H$14*100)=TRUE,0,F5/$H$14*100)</f>
        <v>10.814254392856991</v>
      </c>
      <c r="G6" s="21">
        <f>IF(ISERROR(G5/$G$14*100)=TRUE,0,G5/$G$14*100)</f>
        <v>1.1591922370836611</v>
      </c>
      <c r="H6" s="21">
        <f>IF(ISERROR(H5/$H$14*100)=TRUE,0,H5/$H$14*100)</f>
        <v>1.0352302276210505</v>
      </c>
      <c r="I6" s="21">
        <f>IF(ISERROR(I5/$G$14*100)=TRUE,0,I5/$G$14*100)</f>
        <v>49.158143194335167</v>
      </c>
      <c r="J6" s="21">
        <f>IF(ISERROR(J5/$H$14*100)=TRUE,0,J5/$H$14*100)</f>
        <v>52.712350716193988</v>
      </c>
      <c r="K6" s="21">
        <f>IF(ISERROR(K5/$G$14*100)=TRUE,0,K5/$G$14*100)</f>
        <v>10.08654602675059</v>
      </c>
      <c r="L6" s="21">
        <f>IF(ISERROR(L5/$H$14*100)=TRUE,0,L5/$H$14*100)</f>
        <v>10.717502945419268</v>
      </c>
    </row>
    <row r="7" spans="2:26" ht="15" customHeight="1" x14ac:dyDescent="0.3">
      <c r="B7" s="103" t="s">
        <v>3</v>
      </c>
      <c r="C7" s="20">
        <v>17955</v>
      </c>
      <c r="D7" s="20">
        <v>6307565</v>
      </c>
      <c r="E7" s="20">
        <v>3532</v>
      </c>
      <c r="F7" s="20">
        <v>775112</v>
      </c>
      <c r="G7" s="20">
        <v>6267</v>
      </c>
      <c r="H7" s="20">
        <v>2198014</v>
      </c>
      <c r="I7" s="20">
        <v>2240</v>
      </c>
      <c r="J7" s="20">
        <v>1190532</v>
      </c>
      <c r="K7" s="20">
        <v>1533</v>
      </c>
      <c r="L7" s="20">
        <v>597920</v>
      </c>
    </row>
    <row r="8" spans="2:26" ht="15" customHeight="1" thickBot="1" x14ac:dyDescent="0.35">
      <c r="B8" s="102" t="s">
        <v>8</v>
      </c>
      <c r="C8" s="21">
        <f>IF(ISERROR(C7/$G$16*100)=TRUE,0,C7/$G$16*100)</f>
        <v>45.75571468617008</v>
      </c>
      <c r="D8" s="21">
        <f>IF(ISERROR(D7/$H$16*100)=TRUE,0,D7/$H$16*100)</f>
        <v>44.608981465274134</v>
      </c>
      <c r="E8" s="21">
        <f>IF(ISERROR(E7/$G$16*100)=TRUE,0,E7/$G$16*100)</f>
        <v>9.0007899900614152</v>
      </c>
      <c r="F8" s="21">
        <f>IF(ISERROR(F7/$H$16*100)=TRUE,0,F7/$H$16*100)</f>
        <v>5.4818233092344766</v>
      </c>
      <c r="G8" s="21">
        <f>IF(ISERROR(G7/$G$16*100)=TRUE,0,G7/$G$16*100)</f>
        <v>15.970541015774318</v>
      </c>
      <c r="H8" s="21">
        <f>IF(ISERROR(H7/$H$16*100)=TRUE,0,H7/$H$16*100)</f>
        <v>15.545010758733845</v>
      </c>
      <c r="I8" s="21">
        <f>IF(ISERROR(I7/$G$16*100)=TRUE,0,I7/$G$16*100)</f>
        <v>5.708315282485156</v>
      </c>
      <c r="J8" s="21">
        <f>IF(ISERROR(J7/$H$16*100)=TRUE,0,J7/$H$16*100)</f>
        <v>8.4197974847370958</v>
      </c>
      <c r="K8" s="21">
        <f>IF(ISERROR(K7/$G$16*100)=TRUE,0,K7/$G$16*100)</f>
        <v>3.9066282714507787</v>
      </c>
      <c r="L8" s="21">
        <f>IF(ISERROR(L7/$H$16*100)=TRUE,0,L7/$H$16*100)</f>
        <v>4.2286686221571568</v>
      </c>
    </row>
    <row r="9" spans="2:26" ht="15" customHeight="1" thickTop="1" x14ac:dyDescent="0.3">
      <c r="B9" s="22" t="s">
        <v>1</v>
      </c>
      <c r="C9" s="23">
        <f t="shared" ref="C9:L9" si="0">SUM(C5,C7)</f>
        <v>22188</v>
      </c>
      <c r="D9" s="23">
        <f t="shared" si="0"/>
        <v>8541013</v>
      </c>
      <c r="E9" s="23">
        <f t="shared" si="0"/>
        <v>10376</v>
      </c>
      <c r="F9" s="23">
        <f t="shared" si="0"/>
        <v>2777759</v>
      </c>
      <c r="G9" s="23">
        <f t="shared" si="0"/>
        <v>6709</v>
      </c>
      <c r="H9" s="23">
        <f t="shared" si="0"/>
        <v>2389724</v>
      </c>
      <c r="I9" s="23">
        <f t="shared" si="0"/>
        <v>20984</v>
      </c>
      <c r="J9" s="23">
        <f t="shared" si="0"/>
        <v>10952114</v>
      </c>
      <c r="K9" s="23">
        <f t="shared" si="0"/>
        <v>5379</v>
      </c>
      <c r="L9" s="23">
        <f t="shared" si="0"/>
        <v>2582650</v>
      </c>
    </row>
    <row r="10" spans="2:26" ht="15" customHeight="1" x14ac:dyDescent="0.3">
      <c r="B10" s="103" t="s">
        <v>8</v>
      </c>
      <c r="C10" s="21">
        <f>IF(ISERROR(C9/$G$18*100)=TRUE,0,C9/$G$18*100)</f>
        <v>28.677411433224336</v>
      </c>
      <c r="D10" s="21">
        <f>IF(ISERROR(D9/$H$18*100)=TRUE,0,D9/$H$18*100)</f>
        <v>26.152687676787203</v>
      </c>
      <c r="E10" s="21">
        <f>IF(ISERROR(E9/$G$18*100)=TRUE,0,E9/$G$18*100)</f>
        <v>13.410709438937069</v>
      </c>
      <c r="F10" s="21">
        <f>IF(ISERROR(F9/$H$18*100)=TRUE,0,F9/$H$18*100)</f>
        <v>8.5055324899265159</v>
      </c>
      <c r="G10" s="21">
        <f>IF(ISERROR(G9/$G$18*100)=TRUE,0,G9/$G$18*100)</f>
        <v>8.6712075583875095</v>
      </c>
      <c r="H10" s="21">
        <f>IF(ISERROR(H9/$H$18*100)=TRUE,0,H9/$H$18*100)</f>
        <v>7.3173645100086615</v>
      </c>
      <c r="I10" s="21">
        <f>IF(ISERROR(I9/$G$18*100)=TRUE,0,I9/$G$18*100)</f>
        <v>27.121272828320684</v>
      </c>
      <c r="J10" s="21">
        <f>IF(ISERROR(J9/$H$18*100)=TRUE,0,J9/$H$18*100)</f>
        <v>33.53550882577612</v>
      </c>
      <c r="K10" s="21">
        <f>IF(ISERROR(K9/$G$18*100)=TRUE,0,K9/$G$18*100)</f>
        <v>6.9522172390172026</v>
      </c>
      <c r="L10" s="21">
        <f>IF(ISERROR(L9/$H$18*100)=TRUE,0,L9/$H$18*100)</f>
        <v>7.9081063134378153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2:26" ht="7.5" customHeight="1" x14ac:dyDescent="0.3"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2:26" ht="15" customHeight="1" x14ac:dyDescent="0.3">
      <c r="B12" s="149" t="s">
        <v>5</v>
      </c>
      <c r="C12" s="153" t="s">
        <v>12</v>
      </c>
      <c r="D12" s="154"/>
      <c r="E12" s="153" t="s">
        <v>53</v>
      </c>
      <c r="F12" s="154"/>
      <c r="G12" s="151" t="s">
        <v>52</v>
      </c>
      <c r="H12" s="152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2:26" ht="15" customHeight="1" x14ac:dyDescent="0.3">
      <c r="B13" s="150"/>
      <c r="C13" s="19" t="s">
        <v>6</v>
      </c>
      <c r="D13" s="19" t="s">
        <v>7</v>
      </c>
      <c r="E13" s="19" t="s">
        <v>6</v>
      </c>
      <c r="F13" s="19" t="s">
        <v>7</v>
      </c>
      <c r="G13" s="19" t="s">
        <v>6</v>
      </c>
      <c r="H13" s="19" t="s">
        <v>7</v>
      </c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2:26" ht="15" customHeight="1" x14ac:dyDescent="0.3">
      <c r="B14" s="103" t="s">
        <v>2</v>
      </c>
      <c r="C14" s="13">
        <v>3582</v>
      </c>
      <c r="D14" s="20">
        <v>1982571</v>
      </c>
      <c r="E14" s="13">
        <v>439</v>
      </c>
      <c r="F14" s="20">
        <v>361898</v>
      </c>
      <c r="G14" s="13">
        <f>SUM(C5,E5,G5,I5,K5,C14,E14)</f>
        <v>38130</v>
      </c>
      <c r="H14" s="13">
        <f>SUM(D5,F5,H5,J5,L5,D14,F14)</f>
        <v>18518586</v>
      </c>
      <c r="J14"/>
      <c r="K14"/>
      <c r="L14"/>
      <c r="M14"/>
      <c r="N14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2:26" ht="15" customHeight="1" x14ac:dyDescent="0.3">
      <c r="B15" s="103" t="s">
        <v>8</v>
      </c>
      <c r="C15" s="21">
        <f>IF(ISERROR(C14/$G$14*100)=TRUE,0,C14/$G$14*100)</f>
        <v>9.3941778127458697</v>
      </c>
      <c r="D15" s="21">
        <f>IF(ISERROR(D14/$H$14*100)=TRUE,0,D14/$H$14*100)</f>
        <v>10.705844387903051</v>
      </c>
      <c r="E15" s="21">
        <f>IF(ISERROR(E14/$G$14*100)=TRUE,0,E14/$G$14*100)</f>
        <v>1.1513244164699712</v>
      </c>
      <c r="F15" s="21">
        <f>IF(ISERROR(F14/$H$14*100)=TRUE,0,F14/$H$14*100)</f>
        <v>1.9542420787418648</v>
      </c>
      <c r="G15" s="21">
        <f>IF(ISERROR(G14/$G$14*100)=TRUE,0,G14/$G$14*100)</f>
        <v>100</v>
      </c>
      <c r="H15" s="21">
        <f>IF(ISERROR(H14/$H$14*100)=TRUE,0,H14/$H$14*100)</f>
        <v>100</v>
      </c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2:26" ht="15" customHeight="1" x14ac:dyDescent="0.3">
      <c r="B16" s="103" t="s">
        <v>3</v>
      </c>
      <c r="C16" s="20">
        <v>6237</v>
      </c>
      <c r="D16" s="20">
        <v>2357735</v>
      </c>
      <c r="E16" s="20">
        <v>1477</v>
      </c>
      <c r="F16" s="20">
        <v>712797</v>
      </c>
      <c r="G16" s="13">
        <f>SUM(C7,E7,G7,I7,K7,C16,E16)</f>
        <v>39241</v>
      </c>
      <c r="H16" s="13">
        <f>SUM(D7,F7,H7,J7,L7,D16,F16)</f>
        <v>14139675</v>
      </c>
      <c r="J16"/>
      <c r="K16"/>
      <c r="L16"/>
      <c r="M16"/>
      <c r="N16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2:26" ht="15" customHeight="1" thickBot="1" x14ac:dyDescent="0.35">
      <c r="B17" s="102" t="s">
        <v>8</v>
      </c>
      <c r="C17" s="21">
        <f>IF(ISERROR(C16/$G$16*100)=TRUE,0,C16/$G$16*100)</f>
        <v>15.894090364669605</v>
      </c>
      <c r="D17" s="21">
        <f>IF(ISERROR(D16/$H$16*100)=TRUE,0,D16/$H$16*100)</f>
        <v>16.674605321550885</v>
      </c>
      <c r="E17" s="21">
        <f>IF(ISERROR(E16/$G$16*100)=TRUE,0,E16/$G$16*100)</f>
        <v>3.7639203893886495</v>
      </c>
      <c r="F17" s="21">
        <f>IF(ISERROR(F16/$H$16*100)=TRUE,0,F16/$H$16*100)</f>
        <v>5.0411130383124076</v>
      </c>
      <c r="G17" s="21">
        <f>IF(ISERROR(G16/$G$16*100)=TRUE,0,G16/$G$16*100)</f>
        <v>100</v>
      </c>
      <c r="H17" s="21">
        <f>IF(ISERROR(H16/$H$16*100)=TRUE,0,H16/$H$16*100)</f>
        <v>100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2:26" ht="15" customHeight="1" thickTop="1" x14ac:dyDescent="0.3">
      <c r="B18" s="22" t="s">
        <v>1</v>
      </c>
      <c r="C18" s="23">
        <f t="shared" ref="C18:H18" si="1">SUM(C14,C16)</f>
        <v>9819</v>
      </c>
      <c r="D18" s="23">
        <f t="shared" si="1"/>
        <v>4340306</v>
      </c>
      <c r="E18" s="23">
        <f t="shared" si="1"/>
        <v>1916</v>
      </c>
      <c r="F18" s="23">
        <f t="shared" si="1"/>
        <v>1074695</v>
      </c>
      <c r="G18" s="23">
        <f t="shared" si="1"/>
        <v>77371</v>
      </c>
      <c r="H18" s="23">
        <f t="shared" si="1"/>
        <v>32658261</v>
      </c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2:26" ht="15" customHeight="1" x14ac:dyDescent="0.3">
      <c r="B19" s="103" t="s">
        <v>8</v>
      </c>
      <c r="C19" s="21">
        <f>IF(ISERROR(C18/$G$18*100)=TRUE,0,C18/$G$18*100)</f>
        <v>12.690801463080481</v>
      </c>
      <c r="D19" s="21">
        <f>IF(ISERROR(D18/$H$18*100)=TRUE,0,D18/$H$18*100)</f>
        <v>13.2900707725987</v>
      </c>
      <c r="E19" s="21">
        <f>IF(ISERROR(E18/$G$18*100)=TRUE,0,E18/$G$18*100)</f>
        <v>2.4763800390327124</v>
      </c>
      <c r="F19" s="21">
        <f>IF(ISERROR(F18/$H$18*100)=TRUE,0,F18/$H$18*100)</f>
        <v>3.290729411464989</v>
      </c>
      <c r="G19" s="21">
        <f>IF(ISERROR(G18/$G$18*100)=TRUE,0,G18/$G$18*100)</f>
        <v>100</v>
      </c>
      <c r="H19" s="21">
        <f>IF(ISERROR(H18/$H$18*100)=TRUE,0,H18/$H$18*100)</f>
        <v>100</v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2:26" ht="7.5" customHeight="1" x14ac:dyDescent="0.3">
      <c r="B20" s="17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2:26" x14ac:dyDescent="0.3">
      <c r="C21" s="10" t="s">
        <v>58</v>
      </c>
      <c r="K21" s="18"/>
      <c r="L21" s="17"/>
    </row>
    <row r="22" spans="2:26" ht="15" customHeight="1" x14ac:dyDescent="0.3">
      <c r="B22" s="149" t="s">
        <v>5</v>
      </c>
      <c r="C22" s="155" t="s">
        <v>9</v>
      </c>
      <c r="D22" s="156"/>
      <c r="E22" s="155" t="s">
        <v>10</v>
      </c>
      <c r="F22" s="156"/>
      <c r="G22" s="151" t="s">
        <v>11</v>
      </c>
      <c r="H22" s="152"/>
      <c r="I22" s="151" t="s">
        <v>28</v>
      </c>
      <c r="J22" s="152"/>
      <c r="K22" s="153" t="s">
        <v>55</v>
      </c>
      <c r="L22" s="154"/>
    </row>
    <row r="23" spans="2:26" ht="15" customHeight="1" x14ac:dyDescent="0.3">
      <c r="B23" s="150"/>
      <c r="C23" s="19" t="s">
        <v>6</v>
      </c>
      <c r="D23" s="19" t="s">
        <v>7</v>
      </c>
      <c r="E23" s="19" t="s">
        <v>6</v>
      </c>
      <c r="F23" s="19" t="s">
        <v>7</v>
      </c>
      <c r="G23" s="19" t="s">
        <v>6</v>
      </c>
      <c r="H23" s="19" t="s">
        <v>7</v>
      </c>
      <c r="I23" s="19" t="s">
        <v>6</v>
      </c>
      <c r="J23" s="19" t="s">
        <v>7</v>
      </c>
      <c r="K23" s="19" t="s">
        <v>6</v>
      </c>
      <c r="L23" s="19" t="s">
        <v>7</v>
      </c>
    </row>
    <row r="24" spans="2:26" ht="15" customHeight="1" x14ac:dyDescent="0.3">
      <c r="B24" s="103" t="s">
        <v>2</v>
      </c>
      <c r="C24" s="13">
        <v>3627</v>
      </c>
      <c r="D24" s="20">
        <v>1096580</v>
      </c>
      <c r="E24" s="13">
        <v>49375</v>
      </c>
      <c r="F24" s="20">
        <v>2974618</v>
      </c>
      <c r="G24" s="13">
        <v>96</v>
      </c>
      <c r="H24" s="20">
        <v>35610</v>
      </c>
      <c r="I24" s="13">
        <v>3604</v>
      </c>
      <c r="J24" s="20">
        <v>935011</v>
      </c>
      <c r="K24" s="13">
        <v>2163</v>
      </c>
      <c r="L24" s="20">
        <v>521814</v>
      </c>
    </row>
    <row r="25" spans="2:26" ht="15" customHeight="1" x14ac:dyDescent="0.3">
      <c r="B25" s="103" t="s">
        <v>8</v>
      </c>
      <c r="C25" s="21">
        <f>IF(ISERROR(C24/$G$33*100)=TRUE,0,C24/$G$33*100)</f>
        <v>5.3096179183135712</v>
      </c>
      <c r="D25" s="21">
        <f>IF(ISERROR(D24/$H$33*100)=TRUE,0,D24/$H$33*100)</f>
        <v>13.636493643606737</v>
      </c>
      <c r="E25" s="21">
        <f>IF(ISERROR(E24/$G$33*100)=TRUE,0,E24/$G$33*100)</f>
        <v>72.280778802517929</v>
      </c>
      <c r="F25" s="21">
        <f>IF(ISERROR(F24/$H$33*100)=TRUE,0,F24/$H$33*100)</f>
        <v>36.990789043351313</v>
      </c>
      <c r="G25" s="21">
        <f>IF(ISERROR(G24/$G$33*100)=TRUE,0,G24/$G$33*100)</f>
        <v>0.14053579270970576</v>
      </c>
      <c r="H25" s="21">
        <f>IF(ISERROR(H24/$H$33*100)=TRUE,0,H24/$H$33*100)</f>
        <v>0.44282727995115345</v>
      </c>
      <c r="I25" s="21">
        <f>IF(ISERROR(I24/$G$33*100)=TRUE,0,I24/$G$33*100)</f>
        <v>5.2759478846435366</v>
      </c>
      <c r="J25" s="21">
        <f>IF(ISERROR(J24/$H$33*100)=TRUE,0,J24/$H$33*100)</f>
        <v>11.627306314361357</v>
      </c>
      <c r="K25" s="21">
        <f>IF(ISERROR(K24/$G$33*100)=TRUE,0,K24/$G$33*100)</f>
        <v>3.1664470794905579</v>
      </c>
      <c r="L25" s="21">
        <f>IF(ISERROR(L24/$H$33*100)=TRUE,0,L24/$H$33*100)</f>
        <v>6.489005174401326</v>
      </c>
    </row>
    <row r="26" spans="2:26" ht="15" customHeight="1" x14ac:dyDescent="0.3">
      <c r="B26" s="103" t="s">
        <v>3</v>
      </c>
      <c r="C26" s="20">
        <v>5954</v>
      </c>
      <c r="D26" s="20">
        <v>1041888</v>
      </c>
      <c r="E26" s="20">
        <v>10023</v>
      </c>
      <c r="F26" s="20">
        <v>870067</v>
      </c>
      <c r="G26" s="20">
        <v>1512</v>
      </c>
      <c r="H26" s="20">
        <v>250238</v>
      </c>
      <c r="I26" s="20">
        <v>743</v>
      </c>
      <c r="J26" s="20">
        <v>99621</v>
      </c>
      <c r="K26" s="20">
        <v>882</v>
      </c>
      <c r="L26" s="20">
        <v>220386</v>
      </c>
    </row>
    <row r="27" spans="2:26" ht="15" customHeight="1" thickBot="1" x14ac:dyDescent="0.35">
      <c r="B27" s="102" t="s">
        <v>8</v>
      </c>
      <c r="C27" s="21">
        <f>IF(ISERROR(C26/$G$35*100)=TRUE,0,C26/$G$35*100)</f>
        <v>20.821093859281017</v>
      </c>
      <c r="D27" s="21">
        <f>IF(ISERROR(D26/$H$35*100)=TRUE,0,D26/$H$35*100)</f>
        <v>27.034506952533256</v>
      </c>
      <c r="E27" s="21">
        <f>IF(ISERROR(E26/$G$35*100)=TRUE,0,E26/$G$35*100)</f>
        <v>35.050356693243813</v>
      </c>
      <c r="F27" s="21">
        <f>IF(ISERROR(F26/$H$35*100)=TRUE,0,F26/$H$35*100)</f>
        <v>22.576162083323496</v>
      </c>
      <c r="G27" s="21">
        <f>IF(ISERROR(G26/$G$35*100)=TRUE,0,G26/$G$35*100)</f>
        <v>5.2874527906000841</v>
      </c>
      <c r="H27" s="21">
        <f>IF(ISERROR(H26/$H$35*100)=TRUE,0,H26/$H$35*100)</f>
        <v>6.4930788633596084</v>
      </c>
      <c r="I27" s="21">
        <f>IF(ISERROR(I26/$G$35*100)=TRUE,0,I26/$G$35*100)</f>
        <v>2.5982654916771577</v>
      </c>
      <c r="J27" s="21">
        <f>IF(ISERROR(J26/$H$35*100)=TRUE,0,J26/$H$35*100)</f>
        <v>2.5849271871048662</v>
      </c>
      <c r="K27" s="21">
        <f>IF(ISERROR(K26/$G$35*100)=TRUE,0,K26/$G$35*100)</f>
        <v>3.0843474611833823</v>
      </c>
      <c r="L27" s="21">
        <f>IF(ISERROR(L26/$H$35*100)=TRUE,0,L26/$H$35*100)</f>
        <v>5.7184907103652147</v>
      </c>
    </row>
    <row r="28" spans="2:26" ht="15" customHeight="1" thickTop="1" x14ac:dyDescent="0.3">
      <c r="B28" s="22" t="s">
        <v>1</v>
      </c>
      <c r="C28" s="23">
        <f t="shared" ref="C28:L28" si="2">SUM(C24,C26)</f>
        <v>9581</v>
      </c>
      <c r="D28" s="23">
        <f t="shared" si="2"/>
        <v>2138468</v>
      </c>
      <c r="E28" s="23">
        <f t="shared" si="2"/>
        <v>59398</v>
      </c>
      <c r="F28" s="23">
        <f t="shared" si="2"/>
        <v>3844685</v>
      </c>
      <c r="G28" s="23">
        <f t="shared" si="2"/>
        <v>1608</v>
      </c>
      <c r="H28" s="23">
        <f t="shared" si="2"/>
        <v>285848</v>
      </c>
      <c r="I28" s="23">
        <f t="shared" si="2"/>
        <v>4347</v>
      </c>
      <c r="J28" s="23">
        <f t="shared" si="2"/>
        <v>1034632</v>
      </c>
      <c r="K28" s="23">
        <f t="shared" si="2"/>
        <v>3045</v>
      </c>
      <c r="L28" s="23">
        <f t="shared" si="2"/>
        <v>742200</v>
      </c>
    </row>
    <row r="29" spans="2:26" ht="15" customHeight="1" x14ac:dyDescent="0.3">
      <c r="B29" s="103" t="s">
        <v>8</v>
      </c>
      <c r="C29" s="21">
        <f>IF(ISERROR(C28/$G$37*100)=TRUE,0,C28/$G$37*100)</f>
        <v>9.8869007079025035</v>
      </c>
      <c r="D29" s="21">
        <f>IF(ISERROR(D28/$H$37*100)=TRUE,0,D28/$H$37*100)</f>
        <v>17.977224696982343</v>
      </c>
      <c r="E29" s="21">
        <f>IF(ISERROR(E28/$G$37*100)=TRUE,0,E28/$G$37*100)</f>
        <v>61.294450292035584</v>
      </c>
      <c r="F29" s="21">
        <f>IF(ISERROR(F28/$H$37*100)=TRUE,0,F28/$H$37*100)</f>
        <v>32.320692259186281</v>
      </c>
      <c r="G29" s="21">
        <f>IF(ISERROR(G28/$G$37*100)=TRUE,0,G28/$G$37*100)</f>
        <v>1.659339978948672</v>
      </c>
      <c r="H29" s="21">
        <f>IF(ISERROR(H28/$H$37*100)=TRUE,0,H28/$H$37*100)</f>
        <v>2.4030070710354372</v>
      </c>
      <c r="I29" s="21">
        <f>IF(ISERROR(I28/$G$37*100)=TRUE,0,I28/$G$37*100)</f>
        <v>4.48579035353848</v>
      </c>
      <c r="J29" s="21">
        <f>IF(ISERROR(J28/$H$37*100)=TRUE,0,J28/$H$37*100)</f>
        <v>8.697727505245922</v>
      </c>
      <c r="K29" s="21">
        <f>IF(ISERROR(K28/$G$37*100)=TRUE,0,K28/$G$37*100)</f>
        <v>3.1422202959569066</v>
      </c>
      <c r="L29" s="21">
        <f>IF(ISERROR(L28/$H$37*100)=TRUE,0,L28/$H$37*100)</f>
        <v>6.2393714425936215</v>
      </c>
    </row>
    <row r="30" spans="2:26" ht="7.5" customHeight="1" x14ac:dyDescent="0.3">
      <c r="B30" s="17"/>
    </row>
    <row r="31" spans="2:26" ht="15" customHeight="1" x14ac:dyDescent="0.3">
      <c r="B31" s="149" t="s">
        <v>5</v>
      </c>
      <c r="C31" s="153" t="s">
        <v>12</v>
      </c>
      <c r="D31" s="154"/>
      <c r="E31" s="153" t="s">
        <v>53</v>
      </c>
      <c r="F31" s="154"/>
      <c r="G31" s="151" t="s">
        <v>52</v>
      </c>
      <c r="H31" s="152"/>
    </row>
    <row r="32" spans="2:26" ht="15" customHeight="1" x14ac:dyDescent="0.3">
      <c r="B32" s="150"/>
      <c r="C32" s="19" t="s">
        <v>6</v>
      </c>
      <c r="D32" s="19" t="s">
        <v>7</v>
      </c>
      <c r="E32" s="19" t="s">
        <v>6</v>
      </c>
      <c r="F32" s="19" t="s">
        <v>7</v>
      </c>
      <c r="G32" s="19" t="s">
        <v>6</v>
      </c>
      <c r="H32" s="19" t="s">
        <v>7</v>
      </c>
    </row>
    <row r="33" spans="2:12" ht="15" customHeight="1" x14ac:dyDescent="0.3">
      <c r="B33" s="103" t="s">
        <v>2</v>
      </c>
      <c r="C33" s="13">
        <v>8783</v>
      </c>
      <c r="D33" s="20">
        <v>1850167</v>
      </c>
      <c r="E33" s="13">
        <v>662</v>
      </c>
      <c r="F33" s="20">
        <v>627710</v>
      </c>
      <c r="G33" s="13">
        <f>SUM(C24,E24,G24,I24,K24,C33,E33)</f>
        <v>68310</v>
      </c>
      <c r="H33" s="13">
        <f>SUM(D24,F24,H24,J24,L24,D33,F33)</f>
        <v>8041510</v>
      </c>
    </row>
    <row r="34" spans="2:12" ht="15" customHeight="1" x14ac:dyDescent="0.3">
      <c r="B34" s="103" t="s">
        <v>8</v>
      </c>
      <c r="C34" s="21">
        <f>IF(ISERROR(C33/$G$33*100)=TRUE,0,C33/$G$33*100)</f>
        <v>12.857561118430683</v>
      </c>
      <c r="D34" s="21">
        <f>IF(ISERROR(D33/$H$33*100)=TRUE,0,D33/$H$33*100)</f>
        <v>23.007706264122039</v>
      </c>
      <c r="E34" s="21">
        <f>IF(ISERROR(E33/$G$33*100)=TRUE,0,E33/$G$33*100)</f>
        <v>0.96911140389401262</v>
      </c>
      <c r="F34" s="21">
        <f>IF(ISERROR(F33/$H$33*100)=TRUE,0,F33/$H$33*100)</f>
        <v>7.8058722802060805</v>
      </c>
      <c r="G34" s="21">
        <f>IF(ISERROR(G33/$G$33*100)=TRUE,0,G33/$G$33*100)</f>
        <v>100</v>
      </c>
      <c r="H34" s="21">
        <f>IF(ISERROR(H33/$H$33*100)=TRUE,0,H33/$H$33*100)</f>
        <v>100</v>
      </c>
    </row>
    <row r="35" spans="2:12" ht="15" customHeight="1" x14ac:dyDescent="0.3">
      <c r="B35" s="103" t="s">
        <v>3</v>
      </c>
      <c r="C35" s="20">
        <v>8327</v>
      </c>
      <c r="D35" s="20">
        <v>1092945</v>
      </c>
      <c r="E35" s="20">
        <v>1155</v>
      </c>
      <c r="F35" s="20">
        <v>278774</v>
      </c>
      <c r="G35" s="13">
        <f>SUM(C26,E26,G26,I26,K26,C35,E35)</f>
        <v>28596</v>
      </c>
      <c r="H35" s="13">
        <f>SUM(D26,F26,H26,J26,L26,D35,F35)</f>
        <v>3853919</v>
      </c>
    </row>
    <row r="36" spans="2:12" ht="15" customHeight="1" thickBot="1" x14ac:dyDescent="0.35">
      <c r="B36" s="102" t="s">
        <v>8</v>
      </c>
      <c r="C36" s="21">
        <f>IF(ISERROR(C35/$G$35*100)=TRUE,0,C35/$G$35*100)</f>
        <v>29.119457266750594</v>
      </c>
      <c r="D36" s="21">
        <f>IF(ISERROR(D35/$H$35*100)=TRUE,0,D35/$H$35*100)</f>
        <v>28.359314246095984</v>
      </c>
      <c r="E36" s="21">
        <f>IF(ISERROR(E35/$G$35*100)=TRUE,0,E35/$G$35*100)</f>
        <v>4.0390264372639528</v>
      </c>
      <c r="F36" s="21">
        <f>IF(ISERROR(F35/$H$35*100)=TRUE,0,F35/$H$35*100)</f>
        <v>7.2335199572175757</v>
      </c>
      <c r="G36" s="21">
        <f>IF(ISERROR(G35/$G$35*100)=TRUE,0,G35/$G$35*100)</f>
        <v>100</v>
      </c>
      <c r="H36" s="21">
        <f>IF(ISERROR(H35/$H$35*100)=TRUE,0,H35/$H$35*100)</f>
        <v>100</v>
      </c>
    </row>
    <row r="37" spans="2:12" ht="15" customHeight="1" thickTop="1" x14ac:dyDescent="0.3">
      <c r="B37" s="22" t="s">
        <v>1</v>
      </c>
      <c r="C37" s="23">
        <f t="shared" ref="C37:H37" si="3">SUM(C33,C35)</f>
        <v>17110</v>
      </c>
      <c r="D37" s="23">
        <f t="shared" si="3"/>
        <v>2943112</v>
      </c>
      <c r="E37" s="23">
        <f t="shared" si="3"/>
        <v>1817</v>
      </c>
      <c r="F37" s="23">
        <f t="shared" si="3"/>
        <v>906484</v>
      </c>
      <c r="G37" s="23">
        <f t="shared" si="3"/>
        <v>96906</v>
      </c>
      <c r="H37" s="23">
        <f t="shared" si="3"/>
        <v>11895429</v>
      </c>
    </row>
    <row r="38" spans="2:12" ht="15" customHeight="1" x14ac:dyDescent="0.3">
      <c r="B38" s="103" t="s">
        <v>8</v>
      </c>
      <c r="C38" s="21">
        <f>IF(ISERROR(C37/$G$37*100)=TRUE,0,C37/$G$37*100)</f>
        <v>17.656285472519762</v>
      </c>
      <c r="D38" s="21">
        <f>IF(ISERROR(D37/$H$37*100)=TRUE,0,D37/$H$37*100)</f>
        <v>24.741537274527889</v>
      </c>
      <c r="E38" s="21">
        <f>IF(ISERROR(E37/$G$37*100)=TRUE,0,E37/$G$37*100)</f>
        <v>1.8750128990980952</v>
      </c>
      <c r="F38" s="21">
        <f>IF(ISERROR(F37/$H$37*100)=TRUE,0,F37/$H$37*100)</f>
        <v>7.6204397504285053</v>
      </c>
      <c r="G38" s="21">
        <f>IF(ISERROR(G37/$G$37*100)=TRUE,0,G37/$G$37*100)</f>
        <v>100</v>
      </c>
      <c r="H38" s="21">
        <f>IF(ISERROR(H37/$H$37*100)=TRUE,0,H37/$H$37*100)</f>
        <v>100</v>
      </c>
    </row>
    <row r="39" spans="2:12" ht="7.5" customHeight="1" x14ac:dyDescent="0.3">
      <c r="B39" s="17"/>
      <c r="D39" s="24"/>
      <c r="E39" s="24"/>
      <c r="F39" s="24"/>
      <c r="G39" s="24"/>
      <c r="H39" s="24"/>
      <c r="I39" s="24"/>
      <c r="J39" s="24"/>
      <c r="K39" s="24"/>
      <c r="L39" s="24"/>
    </row>
    <row r="40" spans="2:12" x14ac:dyDescent="0.3">
      <c r="C40" s="10" t="s">
        <v>27</v>
      </c>
      <c r="K40" s="18"/>
      <c r="L40" s="17"/>
    </row>
    <row r="41" spans="2:12" ht="15" customHeight="1" x14ac:dyDescent="0.3">
      <c r="B41" s="149" t="s">
        <v>5</v>
      </c>
      <c r="C41" s="155" t="s">
        <v>9</v>
      </c>
      <c r="D41" s="156"/>
      <c r="E41" s="155" t="s">
        <v>10</v>
      </c>
      <c r="F41" s="156"/>
      <c r="G41" s="151" t="s">
        <v>11</v>
      </c>
      <c r="H41" s="152"/>
      <c r="I41" s="151" t="s">
        <v>28</v>
      </c>
      <c r="J41" s="152"/>
      <c r="K41" s="153" t="s">
        <v>55</v>
      </c>
      <c r="L41" s="154"/>
    </row>
    <row r="42" spans="2:12" ht="15" customHeight="1" x14ac:dyDescent="0.3">
      <c r="B42" s="150"/>
      <c r="C42" s="19" t="s">
        <v>6</v>
      </c>
      <c r="D42" s="19" t="s">
        <v>7</v>
      </c>
      <c r="E42" s="19" t="s">
        <v>6</v>
      </c>
      <c r="F42" s="19" t="s">
        <v>7</v>
      </c>
      <c r="G42" s="19" t="s">
        <v>6</v>
      </c>
      <c r="H42" s="19" t="s">
        <v>7</v>
      </c>
      <c r="I42" s="19" t="s">
        <v>6</v>
      </c>
      <c r="J42" s="19" t="s">
        <v>7</v>
      </c>
      <c r="K42" s="19" t="s">
        <v>6</v>
      </c>
      <c r="L42" s="19" t="s">
        <v>7</v>
      </c>
    </row>
    <row r="43" spans="2:12" ht="15" customHeight="1" x14ac:dyDescent="0.3">
      <c r="B43" s="103" t="s">
        <v>2</v>
      </c>
      <c r="C43" s="13">
        <f t="shared" ref="C43:L43" si="4">SUM(C5,C24)</f>
        <v>7860</v>
      </c>
      <c r="D43" s="13">
        <f t="shared" si="4"/>
        <v>3330028</v>
      </c>
      <c r="E43" s="13">
        <f t="shared" si="4"/>
        <v>56219</v>
      </c>
      <c r="F43" s="13">
        <f t="shared" si="4"/>
        <v>4977265</v>
      </c>
      <c r="G43" s="13">
        <f t="shared" si="4"/>
        <v>538</v>
      </c>
      <c r="H43" s="13">
        <f t="shared" si="4"/>
        <v>227320</v>
      </c>
      <c r="I43" s="13">
        <f t="shared" si="4"/>
        <v>22348</v>
      </c>
      <c r="J43" s="13">
        <f t="shared" si="4"/>
        <v>10696593</v>
      </c>
      <c r="K43" s="13">
        <f t="shared" si="4"/>
        <v>6009</v>
      </c>
      <c r="L43" s="13">
        <f t="shared" si="4"/>
        <v>2506544</v>
      </c>
    </row>
    <row r="44" spans="2:12" ht="15" customHeight="1" x14ac:dyDescent="0.3">
      <c r="B44" s="103" t="s">
        <v>8</v>
      </c>
      <c r="C44" s="21">
        <f>IF(ISERROR(C43/$G$52*100)=TRUE,0,C43/$G$52*100)</f>
        <v>7.3844419391206308</v>
      </c>
      <c r="D44" s="21">
        <f>IF(ISERROR(D43/$H$52*100)=TRUE,0,D43/$H$52*100)</f>
        <v>12.537710707069733</v>
      </c>
      <c r="E44" s="21">
        <f>IF(ISERROR(E43/$G$52*100)=TRUE,0,E43/$G$52*100)</f>
        <v>52.817549793310782</v>
      </c>
      <c r="F44" s="21">
        <f>IF(ISERROR(F43/$H$52*100)=TRUE,0,F43/$H$52*100)</f>
        <v>18.73963482662111</v>
      </c>
      <c r="G44" s="21">
        <f>IF(ISERROR(G43/$G$52*100)=TRUE,0,G43/$G$52*100)</f>
        <v>0.50544907929349869</v>
      </c>
      <c r="H44" s="21">
        <f>IF(ISERROR(H43/$H$52*100)=TRUE,0,H43/$H$52*100)</f>
        <v>0.8558704004684321</v>
      </c>
      <c r="I44" s="21">
        <f>IF(ISERROR(I43/$G$52*100)=TRUE,0,I43/$G$52*100)</f>
        <v>20.995866215708382</v>
      </c>
      <c r="J44" s="21">
        <f>IF(ISERROR(J43/$H$52*100)=TRUE,0,J43/$H$52*100)</f>
        <v>40.27317145239234</v>
      </c>
      <c r="K44" s="21">
        <f>IF(ISERROR(K43/$G$52*100)=TRUE,0,K43/$G$52*100)</f>
        <v>5.6454340473506202</v>
      </c>
      <c r="L44" s="21">
        <f>IF(ISERROR(L43/$H$52*100)=TRUE,0,L43/$H$52*100)</f>
        <v>9.4372550460660989</v>
      </c>
    </row>
    <row r="45" spans="2:12" ht="15" customHeight="1" x14ac:dyDescent="0.3">
      <c r="B45" s="103" t="s">
        <v>3</v>
      </c>
      <c r="C45" s="13">
        <f t="shared" ref="C45:L45" si="5">SUM(C7,C26)</f>
        <v>23909</v>
      </c>
      <c r="D45" s="13">
        <f t="shared" si="5"/>
        <v>7349453</v>
      </c>
      <c r="E45" s="13">
        <f t="shared" si="5"/>
        <v>13555</v>
      </c>
      <c r="F45" s="13">
        <f t="shared" si="5"/>
        <v>1645179</v>
      </c>
      <c r="G45" s="13">
        <f t="shared" si="5"/>
        <v>7779</v>
      </c>
      <c r="H45" s="13">
        <f t="shared" si="5"/>
        <v>2448252</v>
      </c>
      <c r="I45" s="13">
        <f t="shared" si="5"/>
        <v>2983</v>
      </c>
      <c r="J45" s="13">
        <f t="shared" si="5"/>
        <v>1290153</v>
      </c>
      <c r="K45" s="13">
        <f t="shared" si="5"/>
        <v>2415</v>
      </c>
      <c r="L45" s="13">
        <f t="shared" si="5"/>
        <v>818306</v>
      </c>
    </row>
    <row r="46" spans="2:12" ht="15" customHeight="1" thickBot="1" x14ac:dyDescent="0.35">
      <c r="B46" s="102" t="s">
        <v>8</v>
      </c>
      <c r="C46" s="21">
        <f>IF(ISERROR(C45/$G$54*100)=TRUE,0,C45/$G$54*100)</f>
        <v>35.244777923552043</v>
      </c>
      <c r="D46" s="21">
        <f>IF(ISERROR(D45/$H$54*100)=TRUE,0,D45/$H$54*100)</f>
        <v>40.844830665846963</v>
      </c>
      <c r="E46" s="21">
        <f>IF(ISERROR(E45/$G$54*100)=TRUE,0,E45/$G$54*100)</f>
        <v>19.981720889779915</v>
      </c>
      <c r="F46" s="21">
        <f>IF(ISERROR(F45/$H$54*100)=TRUE,0,F45/$H$54*100)</f>
        <v>9.1431372742988426</v>
      </c>
      <c r="G46" s="21">
        <f>IF(ISERROR(G45/$G$54*100)=TRUE,0,G45/$G$54*100)</f>
        <v>11.467193419520321</v>
      </c>
      <c r="H46" s="21">
        <f>IF(ISERROR(H45/$H$54*100)=TRUE,0,H45/$H$54*100)</f>
        <v>13.606242310457823</v>
      </c>
      <c r="I46" s="21">
        <f>IF(ISERROR(I45/$G$54*100)=TRUE,0,I45/$G$54*100)</f>
        <v>4.3973053053643287</v>
      </c>
      <c r="J46" s="21">
        <f>IF(ISERROR(J45/$H$54*100)=TRUE,0,J45/$H$54*100)</f>
        <v>7.1700684143479059</v>
      </c>
      <c r="K46" s="21">
        <f>IF(ISERROR(K45/$G$54*100)=TRUE,0,K45/$G$54*100)</f>
        <v>3.5600041275410175</v>
      </c>
      <c r="L46" s="21">
        <f>IF(ISERROR(L45/$H$54*100)=TRUE,0,L45/$H$54*100)</f>
        <v>4.5477629427450674</v>
      </c>
    </row>
    <row r="47" spans="2:12" ht="15" customHeight="1" thickTop="1" x14ac:dyDescent="0.3">
      <c r="B47" s="22" t="s">
        <v>1</v>
      </c>
      <c r="C47" s="23">
        <f t="shared" ref="C47:L47" si="6">SUM(C43,C45)</f>
        <v>31769</v>
      </c>
      <c r="D47" s="23">
        <f t="shared" si="6"/>
        <v>10679481</v>
      </c>
      <c r="E47" s="23">
        <f t="shared" si="6"/>
        <v>69774</v>
      </c>
      <c r="F47" s="23">
        <f t="shared" si="6"/>
        <v>6622444</v>
      </c>
      <c r="G47" s="23">
        <f t="shared" si="6"/>
        <v>8317</v>
      </c>
      <c r="H47" s="23">
        <f t="shared" si="6"/>
        <v>2675572</v>
      </c>
      <c r="I47" s="23">
        <f t="shared" si="6"/>
        <v>25331</v>
      </c>
      <c r="J47" s="23">
        <f t="shared" si="6"/>
        <v>11986746</v>
      </c>
      <c r="K47" s="23">
        <f t="shared" si="6"/>
        <v>8424</v>
      </c>
      <c r="L47" s="23">
        <f t="shared" si="6"/>
        <v>3324850</v>
      </c>
    </row>
    <row r="48" spans="2:12" ht="15" customHeight="1" x14ac:dyDescent="0.3">
      <c r="B48" s="103" t="s">
        <v>8</v>
      </c>
      <c r="C48" s="21">
        <f>IF(ISERROR(C47/$G$56*100)=TRUE,0,C47/$G$56*100)</f>
        <v>18.22902620540863</v>
      </c>
      <c r="D48" s="21">
        <f>IF(ISERROR(D47/$H$56*100)=TRUE,0,D47/$H$56*100)</f>
        <v>23.969913603115703</v>
      </c>
      <c r="E48" s="21">
        <f>IF(ISERROR(E47/$G$56*100)=TRUE,0,E47/$G$56*100)</f>
        <v>40.036264108287384</v>
      </c>
      <c r="F48" s="21">
        <f>IF(ISERROR(F47/$H$56*100)=TRUE,0,F47/$H$56*100)</f>
        <v>14.863963007328909</v>
      </c>
      <c r="G48" s="21">
        <f>IF(ISERROR(G47/$G$56*100)=TRUE,0,G47/$G$56*100)</f>
        <v>4.772287794717605</v>
      </c>
      <c r="H48" s="21">
        <f>IF(ISERROR(H47/$H$56*100)=TRUE,0,H47/$H$56*100)</f>
        <v>6.0052758817507597</v>
      </c>
      <c r="I48" s="21">
        <f>IF(ISERROR(I47/$G$56*100)=TRUE,0,I47/$G$56*100)</f>
        <v>14.534907073222513</v>
      </c>
      <c r="J48" s="21">
        <f>IF(ISERROR(J47/$H$56*100)=TRUE,0,J47/$H$56*100)</f>
        <v>26.904047678205778</v>
      </c>
      <c r="K48" s="21">
        <f>IF(ISERROR(K47/$G$56*100)=TRUE,0,K47/$G$56*100)</f>
        <v>4.8336843071661777</v>
      </c>
      <c r="L48" s="21">
        <f>IF(ISERROR(L47/$H$56*100)=TRUE,0,L47/$H$56*100)</f>
        <v>7.4625693180519956</v>
      </c>
    </row>
    <row r="49" spans="2:12" ht="7.5" customHeight="1" x14ac:dyDescent="0.3">
      <c r="B49" s="17"/>
    </row>
    <row r="50" spans="2:12" ht="15" customHeight="1" x14ac:dyDescent="0.3">
      <c r="B50" s="149" t="s">
        <v>5</v>
      </c>
      <c r="C50" s="153" t="s">
        <v>12</v>
      </c>
      <c r="D50" s="154"/>
      <c r="E50" s="153" t="s">
        <v>53</v>
      </c>
      <c r="F50" s="154"/>
      <c r="G50" s="151" t="s">
        <v>52</v>
      </c>
      <c r="H50" s="152"/>
    </row>
    <row r="51" spans="2:12" ht="15" customHeight="1" x14ac:dyDescent="0.3">
      <c r="B51" s="150"/>
      <c r="C51" s="19" t="s">
        <v>6</v>
      </c>
      <c r="D51" s="19" t="s">
        <v>7</v>
      </c>
      <c r="E51" s="19" t="s">
        <v>6</v>
      </c>
      <c r="F51" s="19" t="s">
        <v>7</v>
      </c>
      <c r="G51" s="19" t="s">
        <v>6</v>
      </c>
      <c r="H51" s="19" t="s">
        <v>7</v>
      </c>
    </row>
    <row r="52" spans="2:12" ht="15" customHeight="1" x14ac:dyDescent="0.3">
      <c r="B52" s="103" t="s">
        <v>2</v>
      </c>
      <c r="C52" s="13">
        <f>SUM(C14,C33)</f>
        <v>12365</v>
      </c>
      <c r="D52" s="13">
        <f>SUM(D14,D33)</f>
        <v>3832738</v>
      </c>
      <c r="E52" s="13">
        <f>SUM(E14,E33)</f>
        <v>1101</v>
      </c>
      <c r="F52" s="13">
        <f>SUM(F14,F33)</f>
        <v>989608</v>
      </c>
      <c r="G52" s="13">
        <f>SUM(C43,E43,G43,I43,K43,C52,E52)</f>
        <v>106440</v>
      </c>
      <c r="H52" s="13">
        <f>SUM(D43,F43,H43,J43,L43,D52,F52)</f>
        <v>26560096</v>
      </c>
    </row>
    <row r="53" spans="2:12" ht="15" customHeight="1" x14ac:dyDescent="0.3">
      <c r="B53" s="103" t="s">
        <v>8</v>
      </c>
      <c r="C53" s="21">
        <f>IF(ISERROR(C52/$G$52*100)=TRUE,0,C52/$G$52*100)</f>
        <v>11.616873355881248</v>
      </c>
      <c r="D53" s="21">
        <f>IF(ISERROR(D52/$H$52*100)=TRUE,0,D52/$H$52*100)</f>
        <v>14.430437299624218</v>
      </c>
      <c r="E53" s="21">
        <f>IF(ISERROR(E52/$G$52*100)=TRUE,0,E52/$G$52*100)</f>
        <v>1.0343855693348365</v>
      </c>
      <c r="F53" s="21">
        <f>IF(ISERROR(F52/$H$52*100)=TRUE,0,F52/$H$52*100)</f>
        <v>3.7259202677580685</v>
      </c>
      <c r="G53" s="21">
        <f>IF(ISERROR(G52/$G$52*100)=TRUE,0,G52/$G$52*100)</f>
        <v>100</v>
      </c>
      <c r="H53" s="21">
        <f>IF(ISERROR(H52/$H$52*100)=TRUE,0,H52/$H$52*100)</f>
        <v>100</v>
      </c>
    </row>
    <row r="54" spans="2:12" ht="15" customHeight="1" x14ac:dyDescent="0.3">
      <c r="B54" s="103" t="s">
        <v>3</v>
      </c>
      <c r="C54" s="13">
        <f>SUM(C16,C35)</f>
        <v>14564</v>
      </c>
      <c r="D54" s="13">
        <f>SUM(D16,D35)</f>
        <v>3450680</v>
      </c>
      <c r="E54" s="13">
        <f>SUM(E16,E35)</f>
        <v>2632</v>
      </c>
      <c r="F54" s="13">
        <f>SUM(F16,F35)</f>
        <v>991571</v>
      </c>
      <c r="G54" s="13">
        <f>SUM(C45,E45,G45,I45,K45,C54,E54)</f>
        <v>67837</v>
      </c>
      <c r="H54" s="13">
        <f>SUM(D45,F45,H45,J45,L45,D54,F54)</f>
        <v>17993594</v>
      </c>
    </row>
    <row r="55" spans="2:12" ht="15" customHeight="1" thickBot="1" x14ac:dyDescent="0.35">
      <c r="B55" s="102" t="s">
        <v>8</v>
      </c>
      <c r="C55" s="21">
        <f>IF(ISERROR(C54/$G$54*100)=TRUE,0,C54/$G$54*100)</f>
        <v>21.469109777849845</v>
      </c>
      <c r="D55" s="21">
        <f>IF(ISERROR(D54/$H$54*100)=TRUE,0,D54/$H$54*100)</f>
        <v>19.177269421550804</v>
      </c>
      <c r="E55" s="21">
        <f>IF(ISERROR(E54/$G$54*100)=TRUE,0,E54/$G$54*100)</f>
        <v>3.8798885563925292</v>
      </c>
      <c r="F55" s="21">
        <f>IF(ISERROR(F54/$H$54*100)=TRUE,0,F54/$H$54*100)</f>
        <v>5.5106889707525912</v>
      </c>
      <c r="G55" s="21">
        <f>IF(ISERROR(G54/$G$54*100)=TRUE,0,G54/$G$54*100)</f>
        <v>100</v>
      </c>
      <c r="H55" s="21">
        <f>IF(ISERROR(H54/$H$54*100)=TRUE,0,H54/$H$54*100)</f>
        <v>100</v>
      </c>
    </row>
    <row r="56" spans="2:12" ht="15" customHeight="1" thickTop="1" x14ac:dyDescent="0.3">
      <c r="B56" s="22" t="s">
        <v>1</v>
      </c>
      <c r="C56" s="23">
        <f t="shared" ref="C56:H56" si="7">SUM(C52,C54)</f>
        <v>26929</v>
      </c>
      <c r="D56" s="23">
        <f t="shared" si="7"/>
        <v>7283418</v>
      </c>
      <c r="E56" s="23">
        <f t="shared" si="7"/>
        <v>3733</v>
      </c>
      <c r="F56" s="23">
        <f t="shared" si="7"/>
        <v>1981179</v>
      </c>
      <c r="G56" s="23">
        <f t="shared" si="7"/>
        <v>174277</v>
      </c>
      <c r="H56" s="23">
        <f t="shared" si="7"/>
        <v>44553690</v>
      </c>
    </row>
    <row r="57" spans="2:12" ht="15" customHeight="1" x14ac:dyDescent="0.3">
      <c r="B57" s="103" t="s">
        <v>8</v>
      </c>
      <c r="C57" s="21">
        <f>IF(ISERROR(C56/$G$56*100)=TRUE,0,C56/$G$56*100)</f>
        <v>15.451838165678774</v>
      </c>
      <c r="D57" s="21">
        <f>IF(ISERROR(D56/$H$56*100)=TRUE,0,D56/$H$56*100)</f>
        <v>16.347507916852678</v>
      </c>
      <c r="E57" s="21">
        <f>IF(ISERROR(E56/$G$56*100)=TRUE,0,E56/$G$56*100)</f>
        <v>2.1419923455189154</v>
      </c>
      <c r="F57" s="21">
        <f>IF(ISERROR(F56/$H$56*100)=TRUE,0,F56/$H$56*100)</f>
        <v>4.4467225946941769</v>
      </c>
      <c r="G57" s="21">
        <f>IF(ISERROR(G56/$G$56*100)=TRUE,0,G56/$G$56*100)</f>
        <v>100</v>
      </c>
      <c r="H57" s="21">
        <f>IF(ISERROR(H56/$H$56*100)=TRUE,0,H56/$H$56*100)</f>
        <v>100</v>
      </c>
    </row>
    <row r="58" spans="2:12" ht="13.5" hidden="1" customHeight="1" x14ac:dyDescent="0.3">
      <c r="B58" s="17"/>
      <c r="C58" s="24"/>
      <c r="D58" s="24"/>
      <c r="E58" s="24"/>
      <c r="F58" s="24"/>
      <c r="G58" s="24"/>
      <c r="H58" s="24"/>
      <c r="I58" s="24"/>
      <c r="J58" s="24"/>
      <c r="K58" s="24"/>
      <c r="L58" s="24"/>
    </row>
  </sheetData>
  <mergeCells count="30">
    <mergeCell ref="B50:B51"/>
    <mergeCell ref="C50:D50"/>
    <mergeCell ref="E50:F50"/>
    <mergeCell ref="G50:H50"/>
    <mergeCell ref="K41:L41"/>
    <mergeCell ref="G41:H41"/>
    <mergeCell ref="B41:B42"/>
    <mergeCell ref="C41:D41"/>
    <mergeCell ref="E41:F41"/>
    <mergeCell ref="I41:J41"/>
    <mergeCell ref="K3:L3"/>
    <mergeCell ref="K22:L22"/>
    <mergeCell ref="C3:D3"/>
    <mergeCell ref="I3:J3"/>
    <mergeCell ref="I22:J22"/>
    <mergeCell ref="C22:D22"/>
    <mergeCell ref="G22:H22"/>
    <mergeCell ref="G12:H12"/>
    <mergeCell ref="E12:F12"/>
    <mergeCell ref="C12:D12"/>
    <mergeCell ref="B31:B32"/>
    <mergeCell ref="G31:H31"/>
    <mergeCell ref="E31:F31"/>
    <mergeCell ref="G3:H3"/>
    <mergeCell ref="B3:B4"/>
    <mergeCell ref="E22:F22"/>
    <mergeCell ref="B12:B13"/>
    <mergeCell ref="E3:F3"/>
    <mergeCell ref="B22:B23"/>
    <mergeCell ref="C31:D31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scale="97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5">
    <tabColor indexed="44"/>
    <pageSetUpPr fitToPage="1"/>
  </sheetPr>
  <dimension ref="B1:L34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08984375" style="3" customWidth="1"/>
    <col min="2" max="2" width="12.26953125" style="3" customWidth="1"/>
    <col min="3" max="3" width="6.26953125" style="3" customWidth="1"/>
    <col min="4" max="4" width="9.453125" style="3" customWidth="1"/>
    <col min="5" max="5" width="6.453125" style="3" customWidth="1"/>
    <col min="6" max="6" width="9.453125" style="3" customWidth="1"/>
    <col min="7" max="7" width="6.26953125" style="3" customWidth="1"/>
    <col min="8" max="8" width="9.453125" style="3" customWidth="1"/>
    <col min="9" max="9" width="6.26953125" style="3" customWidth="1"/>
    <col min="10" max="10" width="9.453125" style="3" customWidth="1"/>
    <col min="11" max="11" width="6.90625" style="3" customWidth="1"/>
    <col min="12" max="12" width="10.08984375" style="3" customWidth="1"/>
    <col min="13" max="13" width="1.26953125" style="3" customWidth="1"/>
    <col min="14" max="16384" width="10" style="3"/>
  </cols>
  <sheetData>
    <row r="1" spans="2:12" ht="14" x14ac:dyDescent="0.3">
      <c r="B1" s="25" t="s">
        <v>63</v>
      </c>
      <c r="L1" s="26" t="s">
        <v>94</v>
      </c>
    </row>
    <row r="3" spans="2:12" x14ac:dyDescent="0.3">
      <c r="C3" s="11" t="s">
        <v>57</v>
      </c>
      <c r="K3" s="27"/>
      <c r="L3" s="26" t="s">
        <v>4</v>
      </c>
    </row>
    <row r="4" spans="2:12" ht="18" customHeight="1" x14ac:dyDescent="0.3">
      <c r="B4" s="157" t="s">
        <v>5</v>
      </c>
      <c r="C4" s="28" t="s">
        <v>13</v>
      </c>
      <c r="D4" s="28"/>
      <c r="E4" s="28" t="s">
        <v>14</v>
      </c>
      <c r="F4" s="28"/>
      <c r="G4" s="159" t="s">
        <v>11</v>
      </c>
      <c r="H4" s="160"/>
      <c r="I4" s="159" t="s">
        <v>15</v>
      </c>
      <c r="J4" s="160"/>
      <c r="K4" s="159" t="s">
        <v>1</v>
      </c>
      <c r="L4" s="160"/>
    </row>
    <row r="5" spans="2:12" ht="18" customHeight="1" x14ac:dyDescent="0.3">
      <c r="B5" s="158"/>
      <c r="C5" s="29" t="s">
        <v>6</v>
      </c>
      <c r="D5" s="29" t="s">
        <v>7</v>
      </c>
      <c r="E5" s="29" t="s">
        <v>6</v>
      </c>
      <c r="F5" s="29" t="s">
        <v>7</v>
      </c>
      <c r="G5" s="29" t="s">
        <v>6</v>
      </c>
      <c r="H5" s="29" t="s">
        <v>7</v>
      </c>
      <c r="I5" s="29" t="s">
        <v>6</v>
      </c>
      <c r="J5" s="29" t="s">
        <v>7</v>
      </c>
      <c r="K5" s="29" t="s">
        <v>6</v>
      </c>
      <c r="L5" s="29" t="s">
        <v>7</v>
      </c>
    </row>
    <row r="6" spans="2:12" ht="18" customHeight="1" x14ac:dyDescent="0.3">
      <c r="B6" s="30" t="s">
        <v>2</v>
      </c>
      <c r="C6" s="13">
        <v>585</v>
      </c>
      <c r="D6" s="20">
        <v>531836</v>
      </c>
      <c r="E6" s="13">
        <v>109</v>
      </c>
      <c r="F6" s="20">
        <v>125886</v>
      </c>
      <c r="G6" s="13">
        <v>4</v>
      </c>
      <c r="H6" s="20">
        <v>2294</v>
      </c>
      <c r="I6" s="13">
        <v>48</v>
      </c>
      <c r="J6" s="20">
        <v>37696</v>
      </c>
      <c r="K6" s="13">
        <f>SUM(C6,E6,G6,I6)</f>
        <v>746</v>
      </c>
      <c r="L6" s="13">
        <f>SUM(D6,F6,H6,J6)</f>
        <v>697712</v>
      </c>
    </row>
    <row r="7" spans="2:12" ht="18" customHeight="1" x14ac:dyDescent="0.3">
      <c r="B7" s="30" t="s">
        <v>8</v>
      </c>
      <c r="C7" s="21">
        <f>IF(ISERROR(C6/$K$6*100)=TRUE,0,C6/$K$6*100)</f>
        <v>78.41823056300268</v>
      </c>
      <c r="D7" s="21">
        <f>IF(ISERROR(D6/$L$6*100)=TRUE,0,D6/$L$6*100)</f>
        <v>76.225720641181454</v>
      </c>
      <c r="E7" s="21">
        <f>IF(ISERROR(E6/$K$6*100)=TRUE,0,E6/$K$6*100)</f>
        <v>14.611260053619301</v>
      </c>
      <c r="F7" s="21">
        <f>IF(ISERROR(F6/$L$6*100)=TRUE,0,F6/$L$6*100)</f>
        <v>18.042688100534317</v>
      </c>
      <c r="G7" s="21">
        <f>IF(ISERROR(G6/$K$6*100)=TRUE,0,G6/$K$6*100)</f>
        <v>0.53619302949061665</v>
      </c>
      <c r="H7" s="21">
        <f>IF(ISERROR(H6/$L$6*100)=TRUE,0,H6/$L$6*100)</f>
        <v>0.32878895590157542</v>
      </c>
      <c r="I7" s="21">
        <f>IF(ISERROR(I6/$K$6*100)=TRUE,0,I6/$K$6*100)</f>
        <v>6.4343163538873993</v>
      </c>
      <c r="J7" s="21">
        <f>IF(ISERROR(J6/$L$6*100)=TRUE,0,J6/$L$6*100)</f>
        <v>5.4028023023826446</v>
      </c>
      <c r="K7" s="21">
        <f>IF(ISERROR(K6/$K$6*100)=TRUE,0,K6/$K$6*100)</f>
        <v>100</v>
      </c>
      <c r="L7" s="21">
        <f>IF(ISERROR(L6/$L$6*100)=TRUE,0,L6/$L$6*100)</f>
        <v>100</v>
      </c>
    </row>
    <row r="8" spans="2:12" ht="18" customHeight="1" x14ac:dyDescent="0.3">
      <c r="B8" s="30" t="s">
        <v>3</v>
      </c>
      <c r="C8" s="20">
        <v>1595</v>
      </c>
      <c r="D8" s="20">
        <v>845332</v>
      </c>
      <c r="E8" s="20">
        <v>671</v>
      </c>
      <c r="F8" s="20">
        <v>439184</v>
      </c>
      <c r="G8" s="20">
        <v>33</v>
      </c>
      <c r="H8" s="20">
        <v>15155</v>
      </c>
      <c r="I8" s="20">
        <v>99</v>
      </c>
      <c r="J8" s="20">
        <v>65503</v>
      </c>
      <c r="K8" s="13">
        <f>SUM(C8,E8,G8,I8)</f>
        <v>2398</v>
      </c>
      <c r="L8" s="13">
        <f>SUM(D8,F8,H8,J8)</f>
        <v>1365174</v>
      </c>
    </row>
    <row r="9" spans="2:12" ht="18" customHeight="1" thickBot="1" x14ac:dyDescent="0.35">
      <c r="B9" s="104" t="s">
        <v>8</v>
      </c>
      <c r="C9" s="21">
        <f>IF(ISERROR(C8/$K$8*100)=TRUE,0,C8/$K$8*100)</f>
        <v>66.513761467889907</v>
      </c>
      <c r="D9" s="21">
        <f>IF(ISERROR(D8/$L$8*100)=TRUE,0,D8/$L$8*100)</f>
        <v>61.921190998363571</v>
      </c>
      <c r="E9" s="21">
        <f>IF(ISERROR(E8/$K$8*100)=TRUE,0,E8/$K$8*100)</f>
        <v>27.981651376146786</v>
      </c>
      <c r="F9" s="21">
        <f>IF(ISERROR(F8/$L$8*100)=TRUE,0,F8/$L$8*100)</f>
        <v>32.170551153186331</v>
      </c>
      <c r="G9" s="21">
        <f>IF(ISERROR(G8/$K$8*100)=TRUE,0,G8/$K$8*100)</f>
        <v>1.3761467889908259</v>
      </c>
      <c r="H9" s="21">
        <f>IF(ISERROR(H8/$L$8*100)=TRUE,0,H8/$L$8*100)</f>
        <v>1.1101149011041815</v>
      </c>
      <c r="I9" s="21">
        <f>IF(ISERROR(I8/$K$8*100)=TRUE,0,I8/$K$8*100)</f>
        <v>4.1284403669724776</v>
      </c>
      <c r="J9" s="21">
        <f>IF(ISERROR(J8/$L$8*100)=TRUE,0,J8/$L$8*100)</f>
        <v>4.7981429473459061</v>
      </c>
      <c r="K9" s="21">
        <f>IF(ISERROR(K8/$K$8*100)=TRUE,0,K8/$K$8*100)</f>
        <v>100</v>
      </c>
      <c r="L9" s="21">
        <f>IF(ISERROR(L8/$L$8*100)=TRUE,0,L8/$L$8*100)</f>
        <v>100</v>
      </c>
    </row>
    <row r="10" spans="2:12" ht="18" customHeight="1" thickTop="1" x14ac:dyDescent="0.3">
      <c r="B10" s="31" t="s">
        <v>1</v>
      </c>
      <c r="C10" s="23">
        <f t="shared" ref="C10:L10" si="0">SUM(C6,C8)</f>
        <v>2180</v>
      </c>
      <c r="D10" s="23">
        <f t="shared" si="0"/>
        <v>1377168</v>
      </c>
      <c r="E10" s="23">
        <f t="shared" si="0"/>
        <v>780</v>
      </c>
      <c r="F10" s="23">
        <f t="shared" si="0"/>
        <v>565070</v>
      </c>
      <c r="G10" s="23">
        <f t="shared" si="0"/>
        <v>37</v>
      </c>
      <c r="H10" s="23">
        <f t="shared" si="0"/>
        <v>17449</v>
      </c>
      <c r="I10" s="23">
        <f t="shared" si="0"/>
        <v>147</v>
      </c>
      <c r="J10" s="23">
        <f t="shared" si="0"/>
        <v>103199</v>
      </c>
      <c r="K10" s="23">
        <f t="shared" si="0"/>
        <v>3144</v>
      </c>
      <c r="L10" s="23">
        <f t="shared" si="0"/>
        <v>2062886</v>
      </c>
    </row>
    <row r="11" spans="2:12" ht="18" customHeight="1" x14ac:dyDescent="0.3">
      <c r="B11" s="30" t="s">
        <v>8</v>
      </c>
      <c r="C11" s="21">
        <f>IF(ISERROR(C10/$K$10*100)=TRUE,0,C10/$K$10*100)</f>
        <v>69.338422391857506</v>
      </c>
      <c r="D11" s="21">
        <f>IF(ISERROR(D10/$L$10*100)=TRUE,0,D10/$L$10*100)</f>
        <v>66.759287716335265</v>
      </c>
      <c r="E11" s="21">
        <f>IF(ISERROR(E10/$K$10*100)=TRUE,0,E10/$K$10*100)</f>
        <v>24.809160305343511</v>
      </c>
      <c r="F11" s="21">
        <f>IF(ISERROR(F10/$L$10*100)=TRUE,0,F10/$L$10*100)</f>
        <v>27.392206840319822</v>
      </c>
      <c r="G11" s="21">
        <f>IF(ISERROR(G10/$K$10*100)=TRUE,0,G10/$K$10*100)</f>
        <v>1.1768447837150127</v>
      </c>
      <c r="H11" s="21">
        <f>IF(ISERROR(H10/$L$10*100)=TRUE,0,H10/$L$10*100)</f>
        <v>0.84585381838841323</v>
      </c>
      <c r="I11" s="21">
        <f>IF(ISERROR(I10/$K$10*100)=TRUE,0,I10/$K$10*100)</f>
        <v>4.6755725190839694</v>
      </c>
      <c r="J11" s="21">
        <f>IF(ISERROR(J10/$L$10*100)=TRUE,0,J10/$L$10*100)</f>
        <v>5.002651624956493</v>
      </c>
      <c r="K11" s="21">
        <f>IF(ISERROR(K10/$K$10*100)=TRUE,0,K10/$K$10*100)</f>
        <v>100</v>
      </c>
      <c r="L11" s="21">
        <f>IF(ISERROR(L10/$L$10*100)=TRUE,0,L10/$L$10*100)</f>
        <v>100</v>
      </c>
    </row>
    <row r="12" spans="2:12" x14ac:dyDescent="0.3">
      <c r="B12" s="110"/>
    </row>
    <row r="13" spans="2:12" ht="22.5" customHeight="1" x14ac:dyDescent="0.3">
      <c r="B13" s="110"/>
    </row>
    <row r="14" spans="2:12" x14ac:dyDescent="0.3">
      <c r="B14" s="110"/>
      <c r="C14" s="11" t="s">
        <v>16</v>
      </c>
      <c r="I14" s="27"/>
      <c r="L14" s="26"/>
    </row>
    <row r="15" spans="2:12" ht="18" customHeight="1" x14ac:dyDescent="0.3">
      <c r="B15" s="157" t="s">
        <v>5</v>
      </c>
      <c r="C15" s="28" t="s">
        <v>13</v>
      </c>
      <c r="D15" s="28"/>
      <c r="E15" s="28" t="s">
        <v>14</v>
      </c>
      <c r="F15" s="28"/>
      <c r="G15" s="159"/>
      <c r="H15" s="161"/>
      <c r="I15" s="159" t="s">
        <v>15</v>
      </c>
      <c r="J15" s="161"/>
      <c r="K15" s="159" t="s">
        <v>1</v>
      </c>
      <c r="L15" s="160"/>
    </row>
    <row r="16" spans="2:12" ht="18" customHeight="1" x14ac:dyDescent="0.3">
      <c r="B16" s="158"/>
      <c r="C16" s="29" t="s">
        <v>6</v>
      </c>
      <c r="D16" s="29" t="s">
        <v>7</v>
      </c>
      <c r="E16" s="29" t="s">
        <v>6</v>
      </c>
      <c r="F16" s="29" t="s">
        <v>7</v>
      </c>
      <c r="G16" s="29"/>
      <c r="H16" s="29"/>
      <c r="I16" s="29" t="s">
        <v>6</v>
      </c>
      <c r="J16" s="29" t="s">
        <v>7</v>
      </c>
      <c r="K16" s="29" t="s">
        <v>6</v>
      </c>
      <c r="L16" s="29" t="s">
        <v>7</v>
      </c>
    </row>
    <row r="17" spans="2:12" ht="18" customHeight="1" x14ac:dyDescent="0.3">
      <c r="B17" s="30" t="s">
        <v>2</v>
      </c>
      <c r="C17" s="13">
        <v>6216</v>
      </c>
      <c r="D17" s="20">
        <v>885127</v>
      </c>
      <c r="E17" s="13">
        <v>31</v>
      </c>
      <c r="F17" s="20">
        <v>13668</v>
      </c>
      <c r="G17" s="32" t="s">
        <v>96</v>
      </c>
      <c r="H17" s="32" t="s">
        <v>96</v>
      </c>
      <c r="I17" s="13">
        <v>807</v>
      </c>
      <c r="J17" s="20">
        <v>973231</v>
      </c>
      <c r="K17" s="13">
        <f>SUM(C17,E17,G17,I17)</f>
        <v>7054</v>
      </c>
      <c r="L17" s="13">
        <f>SUM(D17,F17,H17,J17)</f>
        <v>1872026</v>
      </c>
    </row>
    <row r="18" spans="2:12" ht="18" customHeight="1" x14ac:dyDescent="0.3">
      <c r="B18" s="30" t="s">
        <v>8</v>
      </c>
      <c r="C18" s="21">
        <f>IF(ISERROR(C17/$K$17*100)=TRUE,0,C17/$K$17*100)</f>
        <v>88.120215480578395</v>
      </c>
      <c r="D18" s="21">
        <f>IF(ISERROR(D17/$L$17*100)=TRUE,0,D17/$L$17*100)</f>
        <v>47.281768522445731</v>
      </c>
      <c r="E18" s="21">
        <f>IF(ISERROR(E17/$K$17*100)=TRUE,0,E17/$K$17*100)</f>
        <v>0.43946696909554861</v>
      </c>
      <c r="F18" s="21">
        <f>IF(ISERROR(F17/$L$17*100)=TRUE,0,F17/$L$17*100)</f>
        <v>0.7301180645995301</v>
      </c>
      <c r="G18" s="33"/>
      <c r="H18" s="33"/>
      <c r="I18" s="21">
        <f>IF(ISERROR(I17/$K$17*100)=TRUE,0,I17/$K$17*100)</f>
        <v>11.440317550326057</v>
      </c>
      <c r="J18" s="21">
        <f>IF(ISERROR(J17/$L$17*100)=TRUE,0,J17/$L$17*100)</f>
        <v>51.988113412954739</v>
      </c>
      <c r="K18" s="21">
        <f>IF(ISERROR(K17/$K$17*100)=TRUE,0,K17/$K$17*100)</f>
        <v>100</v>
      </c>
      <c r="L18" s="21">
        <f>IF(ISERROR(L17/$L$17*100)=TRUE,0,L17/$L$17*100)</f>
        <v>100</v>
      </c>
    </row>
    <row r="19" spans="2:12" ht="18" customHeight="1" x14ac:dyDescent="0.3">
      <c r="B19" s="30" t="s">
        <v>3</v>
      </c>
      <c r="C19" s="20">
        <v>1485</v>
      </c>
      <c r="D19" s="20">
        <v>310874</v>
      </c>
      <c r="E19" s="20">
        <v>142</v>
      </c>
      <c r="F19" s="20">
        <v>35895</v>
      </c>
      <c r="G19" s="34" t="s">
        <v>96</v>
      </c>
      <c r="H19" s="34" t="s">
        <v>96</v>
      </c>
      <c r="I19" s="20">
        <v>161</v>
      </c>
      <c r="J19" s="20">
        <v>31771</v>
      </c>
      <c r="K19" s="13">
        <f>SUM(C19,E19,G19,I19)</f>
        <v>1788</v>
      </c>
      <c r="L19" s="13">
        <f>SUM(D19,F19,H19,J19)</f>
        <v>378540</v>
      </c>
    </row>
    <row r="20" spans="2:12" ht="18" customHeight="1" thickBot="1" x14ac:dyDescent="0.35">
      <c r="B20" s="104" t="s">
        <v>8</v>
      </c>
      <c r="C20" s="21">
        <f>IF(ISERROR(C19/$K$19*100)=TRUE,0,C19/$K$19*100)</f>
        <v>83.053691275167779</v>
      </c>
      <c r="D20" s="21">
        <f>IF(ISERROR(D19/$L$19*100)=TRUE,0,D19/$L$19*100)</f>
        <v>82.12447825857241</v>
      </c>
      <c r="E20" s="21">
        <f>IF(ISERROR(E19/$K$19*100)=TRUE,0,E19/$K$19*100)</f>
        <v>7.9418344519015669</v>
      </c>
      <c r="F20" s="21">
        <f>IF(ISERROR(F19/$L$19*100)=TRUE,0,F19/$L$19*100)</f>
        <v>9.4824853384054517</v>
      </c>
      <c r="G20" s="35"/>
      <c r="H20" s="35"/>
      <c r="I20" s="21">
        <f>IF(ISERROR(I19/$K$19*100)=TRUE,0,I19/$K$19*100)</f>
        <v>9.0044742729306488</v>
      </c>
      <c r="J20" s="21">
        <f>IF(ISERROR(J19/$L$19*100)=TRUE,0,J19/$L$19*100)</f>
        <v>8.3930364030221369</v>
      </c>
      <c r="K20" s="21">
        <f>IF(ISERROR(K19/$K$19*100)=TRUE,0,K19/$K$19*100)</f>
        <v>100</v>
      </c>
      <c r="L20" s="21">
        <f>IF(ISERROR(L19/$L$19*100)=TRUE,0,L19/$L$19*100)</f>
        <v>100</v>
      </c>
    </row>
    <row r="21" spans="2:12" ht="18" customHeight="1" thickTop="1" x14ac:dyDescent="0.3">
      <c r="B21" s="31" t="s">
        <v>1</v>
      </c>
      <c r="C21" s="23">
        <f>SUM(C17,C19)</f>
        <v>7701</v>
      </c>
      <c r="D21" s="23">
        <f>SUM(D17,D19)</f>
        <v>1196001</v>
      </c>
      <c r="E21" s="23">
        <f>SUM(E17,E19)</f>
        <v>173</v>
      </c>
      <c r="F21" s="23">
        <f>SUM(F17,F19)</f>
        <v>49563</v>
      </c>
      <c r="G21" s="36"/>
      <c r="H21" s="36"/>
      <c r="I21" s="23">
        <f>SUM(I17,I19)</f>
        <v>968</v>
      </c>
      <c r="J21" s="23">
        <f>SUM(J17,J19)</f>
        <v>1005002</v>
      </c>
      <c r="K21" s="23">
        <f>SUM(K17,K19)</f>
        <v>8842</v>
      </c>
      <c r="L21" s="23">
        <f>SUM(L17,L19)</f>
        <v>2250566</v>
      </c>
    </row>
    <row r="22" spans="2:12" ht="18" customHeight="1" x14ac:dyDescent="0.3">
      <c r="B22" s="30" t="s">
        <v>8</v>
      </c>
      <c r="C22" s="21">
        <f>IF(ISERROR(C21/$K$21*100)=TRUE,0,C21/$K$21*100)</f>
        <v>87.095679710472737</v>
      </c>
      <c r="D22" s="21">
        <f>IF(ISERROR(D21/$L$21*100)=TRUE,0,D21/$L$21*100)</f>
        <v>53.142231776362038</v>
      </c>
      <c r="E22" s="21">
        <f>IF(ISERROR(E21/$K$21*100)=TRUE,0,E21/$K$21*100)</f>
        <v>1.9565709115584708</v>
      </c>
      <c r="F22" s="21">
        <f>IF(ISERROR(F21/$L$21*100)=TRUE,0,F21/$L$21*100)</f>
        <v>2.202246012780785</v>
      </c>
      <c r="G22" s="33"/>
      <c r="H22" s="33"/>
      <c r="I22" s="21">
        <f>IF(ISERROR(I21/$K$21*100)=TRUE,0,I21/$K$21*100)</f>
        <v>10.947749377968785</v>
      </c>
      <c r="J22" s="21">
        <f>IF(ISERROR(J21/$L$21*100)=TRUE,0,J21/$L$21*100)</f>
        <v>44.655522210857178</v>
      </c>
      <c r="K22" s="21">
        <f>IF(ISERROR(K21/$K$21*100)=TRUE,0,K21/$K$21*100)</f>
        <v>100</v>
      </c>
      <c r="L22" s="21">
        <f>IF(ISERROR(L21/$L$21*100)=TRUE,0,L21/$L$21*100)</f>
        <v>100</v>
      </c>
    </row>
    <row r="23" spans="2:12" x14ac:dyDescent="0.3">
      <c r="B23" s="110"/>
    </row>
    <row r="24" spans="2:12" ht="22.5" customHeight="1" x14ac:dyDescent="0.3">
      <c r="B24" s="110"/>
    </row>
    <row r="25" spans="2:12" x14ac:dyDescent="0.3">
      <c r="B25" s="110"/>
      <c r="C25" s="11" t="s">
        <v>27</v>
      </c>
      <c r="L25" s="26"/>
    </row>
    <row r="26" spans="2:12" ht="18" customHeight="1" x14ac:dyDescent="0.3">
      <c r="B26" s="157" t="s">
        <v>5</v>
      </c>
      <c r="C26" s="28" t="s">
        <v>13</v>
      </c>
      <c r="D26" s="28"/>
      <c r="E26" s="28" t="s">
        <v>14</v>
      </c>
      <c r="F26" s="28"/>
      <c r="G26" s="159" t="s">
        <v>11</v>
      </c>
      <c r="H26" s="160"/>
      <c r="I26" s="159" t="s">
        <v>15</v>
      </c>
      <c r="J26" s="160"/>
      <c r="K26" s="159" t="s">
        <v>1</v>
      </c>
      <c r="L26" s="160"/>
    </row>
    <row r="27" spans="2:12" ht="18" customHeight="1" x14ac:dyDescent="0.3">
      <c r="B27" s="158"/>
      <c r="C27" s="29" t="s">
        <v>6</v>
      </c>
      <c r="D27" s="29" t="s">
        <v>7</v>
      </c>
      <c r="E27" s="29" t="s">
        <v>6</v>
      </c>
      <c r="F27" s="29" t="s">
        <v>7</v>
      </c>
      <c r="G27" s="29" t="s">
        <v>6</v>
      </c>
      <c r="H27" s="29" t="s">
        <v>7</v>
      </c>
      <c r="I27" s="29" t="s">
        <v>6</v>
      </c>
      <c r="J27" s="29" t="s">
        <v>7</v>
      </c>
      <c r="K27" s="29" t="s">
        <v>6</v>
      </c>
      <c r="L27" s="29" t="s">
        <v>7</v>
      </c>
    </row>
    <row r="28" spans="2:12" ht="18" customHeight="1" x14ac:dyDescent="0.3">
      <c r="B28" s="30" t="s">
        <v>2</v>
      </c>
      <c r="C28" s="13">
        <f t="shared" ref="C28:J28" si="1">SUM(C6,C17)</f>
        <v>6801</v>
      </c>
      <c r="D28" s="13">
        <f t="shared" si="1"/>
        <v>1416963</v>
      </c>
      <c r="E28" s="13">
        <f t="shared" si="1"/>
        <v>140</v>
      </c>
      <c r="F28" s="13">
        <f t="shared" si="1"/>
        <v>139554</v>
      </c>
      <c r="G28" s="13">
        <f t="shared" si="1"/>
        <v>4</v>
      </c>
      <c r="H28" s="13">
        <f t="shared" si="1"/>
        <v>2294</v>
      </c>
      <c r="I28" s="13">
        <f t="shared" si="1"/>
        <v>855</v>
      </c>
      <c r="J28" s="13">
        <f t="shared" si="1"/>
        <v>1010927</v>
      </c>
      <c r="K28" s="13">
        <f>SUM(C28,E28,G28,I28)</f>
        <v>7800</v>
      </c>
      <c r="L28" s="13">
        <f>SUM(D28,F28,H28,J28)</f>
        <v>2569738</v>
      </c>
    </row>
    <row r="29" spans="2:12" ht="18" customHeight="1" x14ac:dyDescent="0.3">
      <c r="B29" s="30" t="s">
        <v>8</v>
      </c>
      <c r="C29" s="21">
        <f>IF(ISERROR(C28/$K$28*100)=TRUE,0,C28/$K$28*100)</f>
        <v>87.192307692307693</v>
      </c>
      <c r="D29" s="21">
        <f>IF(ISERROR(D28/$L$28*100)=TRUE,0,D28/$L$28*100)</f>
        <v>55.140368395532931</v>
      </c>
      <c r="E29" s="21">
        <f>IF(ISERROR(E28/$K$28*100)=TRUE,0,E28/$K$28*100)</f>
        <v>1.7948717948717947</v>
      </c>
      <c r="F29" s="21">
        <f>IF(ISERROR(F28/$L$28*100)=TRUE,0,F28/$L$28*100)</f>
        <v>5.430670364060461</v>
      </c>
      <c r="G29" s="21">
        <f>IF(ISERROR(G28/$K$28*100)=TRUE,0,G28/$K$28*100)</f>
        <v>5.128205128205128E-2</v>
      </c>
      <c r="H29" s="21">
        <f>IF(ISERROR(H28/$L$28*100)=TRUE,0,H28/$L$28*100)</f>
        <v>8.9269801045865377E-2</v>
      </c>
      <c r="I29" s="21">
        <f>IF(ISERROR(I28/$K$28*100)=TRUE,0,I28/$K$28*100)</f>
        <v>10.961538461538462</v>
      </c>
      <c r="J29" s="21">
        <f>IF(ISERROR(J28/$L$28*100)=TRUE,0,J28/$L$28*100)</f>
        <v>39.339691439360749</v>
      </c>
      <c r="K29" s="21">
        <f>IF(ISERROR(K28/$K$28*100)=TRUE,0,K28/$K$28*100)</f>
        <v>100</v>
      </c>
      <c r="L29" s="21">
        <f>IF(ISERROR(L28/$L$28*100)=TRUE,0,L28/$L$28*100)</f>
        <v>100</v>
      </c>
    </row>
    <row r="30" spans="2:12" ht="18" customHeight="1" x14ac:dyDescent="0.3">
      <c r="B30" s="30" t="s">
        <v>3</v>
      </c>
      <c r="C30" s="13">
        <f t="shared" ref="C30:J30" si="2">SUM(C8,C19)</f>
        <v>3080</v>
      </c>
      <c r="D30" s="13">
        <f t="shared" si="2"/>
        <v>1156206</v>
      </c>
      <c r="E30" s="13">
        <f t="shared" si="2"/>
        <v>813</v>
      </c>
      <c r="F30" s="13">
        <f t="shared" si="2"/>
        <v>475079</v>
      </c>
      <c r="G30" s="13">
        <f t="shared" si="2"/>
        <v>33</v>
      </c>
      <c r="H30" s="13">
        <f t="shared" si="2"/>
        <v>15155</v>
      </c>
      <c r="I30" s="13">
        <f t="shared" si="2"/>
        <v>260</v>
      </c>
      <c r="J30" s="13">
        <f t="shared" si="2"/>
        <v>97274</v>
      </c>
      <c r="K30" s="13">
        <f>SUM(C30,E30,G30,I30)</f>
        <v>4186</v>
      </c>
      <c r="L30" s="13">
        <f>SUM(D30,F30,H30,J30)</f>
        <v>1743714</v>
      </c>
    </row>
    <row r="31" spans="2:12" ht="18" customHeight="1" thickBot="1" x14ac:dyDescent="0.35">
      <c r="B31" s="104" t="s">
        <v>8</v>
      </c>
      <c r="C31" s="21">
        <f>IF(ISERROR(C30/$K$30*100)=TRUE,0,C30/$K$30*100)</f>
        <v>73.578595317725743</v>
      </c>
      <c r="D31" s="21">
        <f>IF(ISERROR(D30/$L$30*100)=TRUE,0,D30/$L$30*100)</f>
        <v>66.307089350661869</v>
      </c>
      <c r="E31" s="21">
        <f>IF(ISERROR(E30/$K$30*100)=TRUE,0,E30/$K$30*100)</f>
        <v>19.421882465360728</v>
      </c>
      <c r="F31" s="21">
        <f>IF(ISERROR(F30/$L$30*100)=TRUE,0,F30/$L$30*100)</f>
        <v>27.245236317423615</v>
      </c>
      <c r="G31" s="21">
        <f>IF(ISERROR(G30/$K$30*100)=TRUE,0,G30/$K$30*100)</f>
        <v>0.78834209268991884</v>
      </c>
      <c r="H31" s="21">
        <f>IF(ISERROR(H30/$L$30*100)=TRUE,0,H30/$L$30*100)</f>
        <v>0.8691218858138432</v>
      </c>
      <c r="I31" s="21">
        <f>IF(ISERROR(I30/$K$30*100)=TRUE,0,I30/$K$30*100)</f>
        <v>6.2111801242236027</v>
      </c>
      <c r="J31" s="21">
        <f>IF(ISERROR(J30/$L$30*100)=TRUE,0,J30/$L$30*100)</f>
        <v>5.5785524461006792</v>
      </c>
      <c r="K31" s="21">
        <f>IF(ISERROR(K30/$K$30*100)=TRUE,0,K30/$K$30*100)</f>
        <v>100</v>
      </c>
      <c r="L31" s="21">
        <f>IF(ISERROR(L30/$L$30*100)=TRUE,0,L30/$L$30*100)</f>
        <v>100</v>
      </c>
    </row>
    <row r="32" spans="2:12" ht="18" customHeight="1" thickTop="1" x14ac:dyDescent="0.3">
      <c r="B32" s="31" t="s">
        <v>1</v>
      </c>
      <c r="C32" s="23">
        <f t="shared" ref="C32:L32" si="3">SUM(C28,C30)</f>
        <v>9881</v>
      </c>
      <c r="D32" s="23">
        <f t="shared" si="3"/>
        <v>2573169</v>
      </c>
      <c r="E32" s="23">
        <f t="shared" si="3"/>
        <v>953</v>
      </c>
      <c r="F32" s="23">
        <f t="shared" si="3"/>
        <v>614633</v>
      </c>
      <c r="G32" s="23">
        <f t="shared" si="3"/>
        <v>37</v>
      </c>
      <c r="H32" s="23">
        <f t="shared" si="3"/>
        <v>17449</v>
      </c>
      <c r="I32" s="23">
        <f t="shared" si="3"/>
        <v>1115</v>
      </c>
      <c r="J32" s="23">
        <f t="shared" si="3"/>
        <v>1108201</v>
      </c>
      <c r="K32" s="23">
        <f t="shared" si="3"/>
        <v>11986</v>
      </c>
      <c r="L32" s="23">
        <f t="shared" si="3"/>
        <v>4313452</v>
      </c>
    </row>
    <row r="33" spans="2:12" ht="18" customHeight="1" x14ac:dyDescent="0.3">
      <c r="B33" s="30" t="s">
        <v>8</v>
      </c>
      <c r="C33" s="21">
        <f>IF(ISERROR(C32/$K$32*100)=TRUE,0,C32/$K$32*100)</f>
        <v>82.437844151510092</v>
      </c>
      <c r="D33" s="21">
        <f>IF(ISERROR(D32/$L$32*100)=TRUE,0,D32/$L$32*100)</f>
        <v>59.654518005532466</v>
      </c>
      <c r="E33" s="21">
        <f>IF(ISERROR(E32/$K$32*100)=TRUE,0,E32/$K$32*100)</f>
        <v>7.9509427665609884</v>
      </c>
      <c r="F33" s="21">
        <f>IF(ISERROR(F32/$L$32*100)=TRUE,0,F32/$L$32*100)</f>
        <v>14.249213854703843</v>
      </c>
      <c r="G33" s="21">
        <f>IF(ISERROR(G32/$K$32*100)=TRUE,0,G32/$K$32*100)</f>
        <v>0.30869347572167527</v>
      </c>
      <c r="H33" s="21">
        <f>IF(ISERROR(H32/$L$32*100)=TRUE,0,H32/$L$32*100)</f>
        <v>0.40452519235174056</v>
      </c>
      <c r="I33" s="21">
        <f>IF(ISERROR(I32/$K$32*100)=TRUE,0,I32/$K$32*100)</f>
        <v>9.3025196062072428</v>
      </c>
      <c r="J33" s="21">
        <f>IF(ISERROR(J32/$L$32*100)=TRUE,0,J32/$L$32*100)</f>
        <v>25.691742947411957</v>
      </c>
      <c r="K33" s="21">
        <f>IF(ISERROR(K32/$K$32*100)=TRUE,0,K32/$K$32*100)</f>
        <v>100</v>
      </c>
      <c r="L33" s="21">
        <f>IF(ISERROR(L32/$L$32*100)=TRUE,0,L32/$L$32*100)</f>
        <v>100</v>
      </c>
    </row>
    <row r="34" spans="2:12" x14ac:dyDescent="0.3">
      <c r="B34" s="3" t="s">
        <v>40</v>
      </c>
    </row>
  </sheetData>
  <mergeCells count="12">
    <mergeCell ref="B26:B27"/>
    <mergeCell ref="G26:H26"/>
    <mergeCell ref="I26:J26"/>
    <mergeCell ref="K26:L26"/>
    <mergeCell ref="G4:H4"/>
    <mergeCell ref="I4:J4"/>
    <mergeCell ref="K4:L4"/>
    <mergeCell ref="B4:B5"/>
    <mergeCell ref="B15:B16"/>
    <mergeCell ref="G15:H15"/>
    <mergeCell ref="I15:J15"/>
    <mergeCell ref="K15:L15"/>
  </mergeCells>
  <phoneticPr fontId="2"/>
  <pageMargins left="0.59055118110236227" right="0.11811023622047245" top="0.74803149606299213" bottom="0.55118110236220474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6">
    <tabColor indexed="44"/>
    <pageSetUpPr fitToPage="1"/>
  </sheetPr>
  <dimension ref="B1:L57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08984375" style="4" customWidth="1"/>
    <col min="2" max="2" width="11.453125" style="4" customWidth="1"/>
    <col min="3" max="3" width="6.26953125" style="4" customWidth="1"/>
    <col min="4" max="4" width="9.453125" style="4" customWidth="1"/>
    <col min="5" max="5" width="6.26953125" style="4" customWidth="1"/>
    <col min="6" max="6" width="9.453125" style="4" customWidth="1"/>
    <col min="7" max="7" width="6.26953125" style="4" customWidth="1"/>
    <col min="8" max="8" width="9.453125" style="4" customWidth="1"/>
    <col min="9" max="9" width="6.08984375" style="4" customWidth="1"/>
    <col min="10" max="10" width="9.453125" style="4" customWidth="1"/>
    <col min="11" max="11" width="6.26953125" style="4" customWidth="1"/>
    <col min="12" max="12" width="9.453125" style="4" customWidth="1"/>
    <col min="13" max="13" width="1.08984375" style="4" customWidth="1"/>
    <col min="14" max="14" width="5.26953125" style="4" customWidth="1"/>
    <col min="15" max="16384" width="10" style="4"/>
  </cols>
  <sheetData>
    <row r="1" spans="2:12" ht="14" x14ac:dyDescent="0.3">
      <c r="B1" s="37" t="s">
        <v>64</v>
      </c>
      <c r="L1" s="38" t="s">
        <v>94</v>
      </c>
    </row>
    <row r="2" spans="2:12" ht="15" customHeight="1" x14ac:dyDescent="0.3">
      <c r="C2" s="12" t="s">
        <v>57</v>
      </c>
      <c r="L2" s="38" t="s">
        <v>4</v>
      </c>
    </row>
    <row r="3" spans="2:12" ht="14.15" customHeight="1" x14ac:dyDescent="0.3">
      <c r="B3" s="162" t="s">
        <v>5</v>
      </c>
      <c r="C3" s="165" t="s">
        <v>29</v>
      </c>
      <c r="D3" s="166"/>
      <c r="E3" s="165" t="s">
        <v>17</v>
      </c>
      <c r="F3" s="166"/>
      <c r="G3" s="165" t="s">
        <v>18</v>
      </c>
      <c r="H3" s="166"/>
      <c r="I3" s="162" t="s">
        <v>19</v>
      </c>
      <c r="J3" s="164"/>
      <c r="K3" s="162" t="s">
        <v>20</v>
      </c>
      <c r="L3" s="164"/>
    </row>
    <row r="4" spans="2:12" ht="14.15" customHeight="1" x14ac:dyDescent="0.3">
      <c r="B4" s="163"/>
      <c r="C4" s="39" t="s">
        <v>6</v>
      </c>
      <c r="D4" s="39" t="s">
        <v>7</v>
      </c>
      <c r="E4" s="39" t="s">
        <v>6</v>
      </c>
      <c r="F4" s="39" t="s">
        <v>7</v>
      </c>
      <c r="G4" s="39" t="s">
        <v>6</v>
      </c>
      <c r="H4" s="39" t="s">
        <v>7</v>
      </c>
      <c r="I4" s="39" t="s">
        <v>6</v>
      </c>
      <c r="J4" s="39" t="s">
        <v>7</v>
      </c>
      <c r="K4" s="39" t="s">
        <v>6</v>
      </c>
      <c r="L4" s="39" t="s">
        <v>7</v>
      </c>
    </row>
    <row r="5" spans="2:12" ht="15" customHeight="1" x14ac:dyDescent="0.3">
      <c r="B5" s="105" t="s">
        <v>2</v>
      </c>
      <c r="C5" s="13">
        <v>1382</v>
      </c>
      <c r="D5" s="20">
        <v>536413</v>
      </c>
      <c r="E5" s="13">
        <v>1441</v>
      </c>
      <c r="F5" s="20">
        <v>378327</v>
      </c>
      <c r="G5" s="13">
        <v>1000</v>
      </c>
      <c r="H5" s="20">
        <v>302512</v>
      </c>
      <c r="I5" s="13">
        <v>1804</v>
      </c>
      <c r="J5" s="20">
        <v>608874</v>
      </c>
      <c r="K5" s="13">
        <v>7350</v>
      </c>
      <c r="L5" s="20">
        <v>2633416</v>
      </c>
    </row>
    <row r="6" spans="2:12" ht="15" customHeight="1" x14ac:dyDescent="0.3">
      <c r="B6" s="105" t="s">
        <v>90</v>
      </c>
      <c r="C6" s="21">
        <f>IF(ISERROR(C5/$G$14*100)=TRUE,0,C5/$G$14*100)</f>
        <v>3.6244426960398637</v>
      </c>
      <c r="D6" s="21">
        <f>IF(ISERROR(D5/$H$14*100)=TRUE,0,D5/$H$14*100)</f>
        <v>2.8966196447180148</v>
      </c>
      <c r="E6" s="21">
        <f>IF(ISERROR(E5/$G$14*100)=TRUE,0,E5/$G$14*100)</f>
        <v>3.7791765014424334</v>
      </c>
      <c r="F6" s="21">
        <f>IF(ISERROR(F5/$H$14*100)=TRUE,0,F5/$H$14*100)</f>
        <v>2.0429583554597524</v>
      </c>
      <c r="G6" s="21">
        <f>IF(ISERROR(G5/$G$14*100)=TRUE,0,G5/$G$14*100)</f>
        <v>2.6226068712300026</v>
      </c>
      <c r="H6" s="21">
        <f>IF(ISERROR(H5/$H$14*100)=TRUE,0,H5/$H$14*100)</f>
        <v>1.6335588473115603</v>
      </c>
      <c r="I6" s="21">
        <f>IF(ISERROR(I5/$G$14*100)=TRUE,0,I5/$G$14*100)</f>
        <v>4.731182795698925</v>
      </c>
      <c r="J6" s="21">
        <f>IF(ISERROR(J5/$H$14*100)=TRUE,0,J5/$H$14*100)</f>
        <v>3.287907618864637</v>
      </c>
      <c r="K6" s="21">
        <f>IF(ISERROR(K5/$G$14*100)=TRUE,0,K5/$G$14*100)</f>
        <v>19.276160503540517</v>
      </c>
      <c r="L6" s="21">
        <f>IF(ISERROR(L5/$H$14*100)=TRUE,0,L5/$H$14*100)</f>
        <v>14.220394580882148</v>
      </c>
    </row>
    <row r="7" spans="2:12" ht="15" customHeight="1" x14ac:dyDescent="0.3">
      <c r="B7" s="105" t="s">
        <v>3</v>
      </c>
      <c r="C7" s="20">
        <v>10485</v>
      </c>
      <c r="D7" s="20">
        <v>2651662</v>
      </c>
      <c r="E7" s="20">
        <v>6797</v>
      </c>
      <c r="F7" s="20">
        <v>1880446</v>
      </c>
      <c r="G7" s="20">
        <v>3915</v>
      </c>
      <c r="H7" s="20">
        <v>1236447</v>
      </c>
      <c r="I7" s="20">
        <v>4924</v>
      </c>
      <c r="J7" s="20">
        <v>1699641</v>
      </c>
      <c r="K7" s="20">
        <v>7275</v>
      </c>
      <c r="L7" s="20">
        <v>3106930</v>
      </c>
    </row>
    <row r="8" spans="2:12" ht="15" customHeight="1" thickBot="1" x14ac:dyDescent="0.35">
      <c r="B8" s="111" t="s">
        <v>8</v>
      </c>
      <c r="C8" s="21">
        <f>IF(ISERROR(C7/$G$16*100)=TRUE,0,C7/$G$16*100)</f>
        <v>26.719502561096814</v>
      </c>
      <c r="D8" s="21">
        <f>IF(ISERROR(D7/$H$16*100)=TRUE,0,D7/$H$16*100)</f>
        <v>18.753344755095149</v>
      </c>
      <c r="E8" s="21">
        <f>IF(ISERROR(E7/$G$16*100)=TRUE,0,E7/$G$16*100)</f>
        <v>17.321169185290895</v>
      </c>
      <c r="F8" s="21">
        <f>IF(ISERROR(F7/$H$16*100)=TRUE,0,F7/$H$16*100)</f>
        <v>13.29907512018487</v>
      </c>
      <c r="G8" s="21">
        <f>IF(ISERROR(G7/$G$16*100)=TRUE,0,G7/$G$16*100)</f>
        <v>9.9768099691649041</v>
      </c>
      <c r="H8" s="21">
        <f>IF(ISERROR(H7/$H$16*100)=TRUE,0,H7/$H$16*100)</f>
        <v>8.744522062918703</v>
      </c>
      <c r="I8" s="21">
        <f>IF(ISERROR(I7/$G$16*100)=TRUE,0,I7/$G$16*100)</f>
        <v>12.548100201320048</v>
      </c>
      <c r="J8" s="21">
        <f>IF(ISERROR(J7/$H$16*100)=TRUE,0,J7/$H$16*100)</f>
        <v>12.02036821921296</v>
      </c>
      <c r="K8" s="21">
        <f>IF(ISERROR(K7/$G$16*100)=TRUE,0,K7/$G$16*100)</f>
        <v>18.53928289289264</v>
      </c>
      <c r="L8" s="21">
        <f>IF(ISERROR(L7/$H$16*100)=TRUE,0,L7/$H$16*100)</f>
        <v>21.973135874763742</v>
      </c>
    </row>
    <row r="9" spans="2:12" ht="15" customHeight="1" thickTop="1" x14ac:dyDescent="0.3">
      <c r="B9" s="40" t="s">
        <v>1</v>
      </c>
      <c r="C9" s="23">
        <f t="shared" ref="C9:L9" si="0">SUM(C5,C7)</f>
        <v>11867</v>
      </c>
      <c r="D9" s="23">
        <f t="shared" si="0"/>
        <v>3188075</v>
      </c>
      <c r="E9" s="23">
        <f t="shared" si="0"/>
        <v>8238</v>
      </c>
      <c r="F9" s="23">
        <f t="shared" si="0"/>
        <v>2258773</v>
      </c>
      <c r="G9" s="23">
        <f t="shared" si="0"/>
        <v>4915</v>
      </c>
      <c r="H9" s="23">
        <f t="shared" si="0"/>
        <v>1538959</v>
      </c>
      <c r="I9" s="23">
        <f t="shared" si="0"/>
        <v>6728</v>
      </c>
      <c r="J9" s="23">
        <f t="shared" si="0"/>
        <v>2308515</v>
      </c>
      <c r="K9" s="23">
        <f t="shared" si="0"/>
        <v>14625</v>
      </c>
      <c r="L9" s="23">
        <f t="shared" si="0"/>
        <v>5740346</v>
      </c>
    </row>
    <row r="10" spans="2:12" ht="15" customHeight="1" x14ac:dyDescent="0.3">
      <c r="B10" s="105" t="s">
        <v>8</v>
      </c>
      <c r="C10" s="21">
        <f>IF(ISERROR(C9/$G$18*100)=TRUE,0,C9/$G$18*100)</f>
        <v>15.337788060125886</v>
      </c>
      <c r="D10" s="21">
        <f>IF(ISERROR(D9/$H$18*100)=TRUE,0,D9/$H$18*100)</f>
        <v>9.7619251680302259</v>
      </c>
      <c r="E10" s="21">
        <f>IF(ISERROR(E9/$G$18*100)=TRUE,0,E9/$G$18*100)</f>
        <v>10.647400188701193</v>
      </c>
      <c r="F10" s="21">
        <f>IF(ISERROR(F9/$H$18*100)=TRUE,0,F9/$H$18*100)</f>
        <v>6.9163909247954143</v>
      </c>
      <c r="G10" s="21">
        <f>IF(ISERROR(G9/$G$18*100)=TRUE,0,G9/$G$18*100)</f>
        <v>6.3525093381241033</v>
      </c>
      <c r="H10" s="21">
        <f>IF(ISERROR(H9/$H$18*100)=TRUE,0,H9/$H$18*100)</f>
        <v>4.7123115342853064</v>
      </c>
      <c r="I10" s="21">
        <f>IF(ISERROR(I9/$G$18*100)=TRUE,0,I9/$G$18*100)</f>
        <v>8.6957645629499432</v>
      </c>
      <c r="J10" s="21">
        <f>IF(ISERROR(J9/$H$18*100)=TRUE,0,J9/$H$18*100)</f>
        <v>7.0687015453762214</v>
      </c>
      <c r="K10" s="21">
        <f>IF(ISERROR(K9/$G$18*100)=TRUE,0,K9/$G$18*100)</f>
        <v>18.902431143451683</v>
      </c>
      <c r="L10" s="21">
        <f>IF(ISERROR(L9/$H$18*100)=TRUE,0,L9/$H$18*100)</f>
        <v>17.5770106069028</v>
      </c>
    </row>
    <row r="11" spans="2:12" ht="7.5" customHeight="1" x14ac:dyDescent="0.3">
      <c r="B11" s="112"/>
    </row>
    <row r="12" spans="2:12" ht="14.15" customHeight="1" x14ac:dyDescent="0.3">
      <c r="B12" s="162" t="s">
        <v>5</v>
      </c>
      <c r="C12" s="162" t="s">
        <v>21</v>
      </c>
      <c r="D12" s="164"/>
      <c r="E12" s="162" t="s">
        <v>22</v>
      </c>
      <c r="F12" s="164"/>
      <c r="G12" s="162" t="s">
        <v>1</v>
      </c>
      <c r="H12" s="164"/>
    </row>
    <row r="13" spans="2:12" ht="14.15" customHeight="1" x14ac:dyDescent="0.3">
      <c r="B13" s="163"/>
      <c r="C13" s="39" t="s">
        <v>6</v>
      </c>
      <c r="D13" s="39" t="s">
        <v>7</v>
      </c>
      <c r="E13" s="39" t="s">
        <v>6</v>
      </c>
      <c r="F13" s="39" t="s">
        <v>7</v>
      </c>
      <c r="G13" s="39" t="s">
        <v>6</v>
      </c>
      <c r="H13" s="39" t="s">
        <v>7</v>
      </c>
    </row>
    <row r="14" spans="2:12" ht="15" customHeight="1" x14ac:dyDescent="0.3">
      <c r="B14" s="105" t="s">
        <v>2</v>
      </c>
      <c r="C14" s="13">
        <v>13401</v>
      </c>
      <c r="D14" s="20">
        <v>6411841</v>
      </c>
      <c r="E14" s="13">
        <v>11752</v>
      </c>
      <c r="F14" s="20">
        <v>7647203</v>
      </c>
      <c r="G14" s="13">
        <f>SUM(C5,E5,G5,I5,K5,C14,E14)</f>
        <v>38130</v>
      </c>
      <c r="H14" s="13">
        <f>SUM(D5,F5,H5,J5,L5,D14,F14)</f>
        <v>18518586</v>
      </c>
    </row>
    <row r="15" spans="2:12" ht="15" customHeight="1" x14ac:dyDescent="0.3">
      <c r="B15" s="105" t="s">
        <v>8</v>
      </c>
      <c r="C15" s="21">
        <f>IF(ISERROR(C14/$G$14*100)=TRUE,0,C14/$G$14*100)</f>
        <v>35.145554681353261</v>
      </c>
      <c r="D15" s="21">
        <f>IF(ISERROR(D14/$H$14*100)=TRUE,0,D14/$H$14*100)</f>
        <v>34.6238152308173</v>
      </c>
      <c r="E15" s="21">
        <f>IF(ISERROR(E14/$G$14*100)=TRUE,0,E14/$G$14*100)</f>
        <v>30.820875950694994</v>
      </c>
      <c r="F15" s="21">
        <f>IF(ISERROR(F14/$H$14*100)=TRUE,0,F14/$H$14*100)</f>
        <v>41.29474572194659</v>
      </c>
      <c r="G15" s="21">
        <f>IF(ISERROR(G14/$G$14*100)=TRUE,0,G14/$G$14*100)</f>
        <v>100</v>
      </c>
      <c r="H15" s="21">
        <f>IF(ISERROR(H14/$H$14*100)=TRUE,0,H14/$H$14*100)</f>
        <v>100</v>
      </c>
    </row>
    <row r="16" spans="2:12" ht="15" customHeight="1" x14ac:dyDescent="0.3">
      <c r="B16" s="105" t="s">
        <v>3</v>
      </c>
      <c r="C16" s="20">
        <v>4080</v>
      </c>
      <c r="D16" s="20">
        <v>2213988</v>
      </c>
      <c r="E16" s="20">
        <v>1765</v>
      </c>
      <c r="F16" s="20">
        <v>1350561</v>
      </c>
      <c r="G16" s="13">
        <f>SUM(C7,E7,G7,I7,K7,C16,E16)</f>
        <v>39241</v>
      </c>
      <c r="H16" s="13">
        <f>SUM(D7,F7,H7,J7,L7,D16,F16)</f>
        <v>14139675</v>
      </c>
    </row>
    <row r="17" spans="2:12" ht="15" customHeight="1" thickBot="1" x14ac:dyDescent="0.35">
      <c r="B17" s="111" t="s">
        <v>8</v>
      </c>
      <c r="C17" s="21">
        <f>IF(ISERROR(C16/$G$16*100)=TRUE,0,C16/$G$16*100)</f>
        <v>10.39728855024082</v>
      </c>
      <c r="D17" s="21">
        <f>IF(ISERROR(D16/$H$16*100)=TRUE,0,D16/$H$16*100)</f>
        <v>15.657983652382393</v>
      </c>
      <c r="E17" s="21">
        <f>IF(ISERROR(E16/$G$16*100)=TRUE,0,E16/$G$16*100)</f>
        <v>4.4978466399938837</v>
      </c>
      <c r="F17" s="21">
        <f>IF(ISERROR(F16/$H$16*100)=TRUE,0,F16/$H$16*100)</f>
        <v>9.5515703154421878</v>
      </c>
      <c r="G17" s="21">
        <f>IF(ISERROR(G16/$G$16*100)=TRUE,0,G16/$G$16*100)</f>
        <v>100</v>
      </c>
      <c r="H17" s="21">
        <f>IF(ISERROR(H16/$H$16*100)=TRUE,0,H16/$H$16*100)</f>
        <v>100</v>
      </c>
    </row>
    <row r="18" spans="2:12" ht="15" customHeight="1" thickTop="1" x14ac:dyDescent="0.3">
      <c r="B18" s="40" t="s">
        <v>1</v>
      </c>
      <c r="C18" s="23">
        <f t="shared" ref="C18:H18" si="1">SUM(C14,C16)</f>
        <v>17481</v>
      </c>
      <c r="D18" s="23">
        <f t="shared" si="1"/>
        <v>8625829</v>
      </c>
      <c r="E18" s="23">
        <f t="shared" si="1"/>
        <v>13517</v>
      </c>
      <c r="F18" s="23">
        <f t="shared" si="1"/>
        <v>8997764</v>
      </c>
      <c r="G18" s="23">
        <f t="shared" si="1"/>
        <v>77371</v>
      </c>
      <c r="H18" s="23">
        <f t="shared" si="1"/>
        <v>32658261</v>
      </c>
    </row>
    <row r="19" spans="2:12" ht="15" customHeight="1" x14ac:dyDescent="0.3">
      <c r="B19" s="105" t="s">
        <v>8</v>
      </c>
      <c r="C19" s="21">
        <f>IF(ISERROR(C18/$G$18*100)=TRUE,0,C18/$G$18*100)</f>
        <v>22.593736671362656</v>
      </c>
      <c r="D19" s="21">
        <f>IF(ISERROR(D18/$H$18*100)=TRUE,0,D18/$H$18*100)</f>
        <v>26.412395320130489</v>
      </c>
      <c r="E19" s="21">
        <f>IF(ISERROR(E18/$G$18*100)=TRUE,0,E18/$G$18*100)</f>
        <v>17.470370035284539</v>
      </c>
      <c r="F19" s="21">
        <f>IF(ISERROR(F18/$H$18*100)=TRUE,0,F18/$H$18*100)</f>
        <v>27.551264900479545</v>
      </c>
      <c r="G19" s="21">
        <f>IF(ISERROR(G18/$G$18*100)=TRUE,0,G18/$G$18*100)</f>
        <v>100</v>
      </c>
      <c r="H19" s="21">
        <f>IF(ISERROR(H18/$H$18*100)=TRUE,0,H18/$H$18*100)</f>
        <v>100</v>
      </c>
    </row>
    <row r="20" spans="2:12" ht="7.5" customHeight="1" x14ac:dyDescent="0.3">
      <c r="B20" s="112"/>
    </row>
    <row r="21" spans="2:12" x14ac:dyDescent="0.3">
      <c r="B21" s="112"/>
      <c r="C21" s="12" t="s">
        <v>58</v>
      </c>
      <c r="L21" s="38"/>
    </row>
    <row r="22" spans="2:12" ht="14.15" customHeight="1" x14ac:dyDescent="0.3">
      <c r="B22" s="162" t="s">
        <v>5</v>
      </c>
      <c r="C22" s="165" t="s">
        <v>29</v>
      </c>
      <c r="D22" s="166"/>
      <c r="E22" s="165" t="s">
        <v>17</v>
      </c>
      <c r="F22" s="166"/>
      <c r="G22" s="165" t="s">
        <v>18</v>
      </c>
      <c r="H22" s="166"/>
      <c r="I22" s="162" t="s">
        <v>19</v>
      </c>
      <c r="J22" s="164"/>
      <c r="K22" s="162" t="s">
        <v>20</v>
      </c>
      <c r="L22" s="164"/>
    </row>
    <row r="23" spans="2:12" ht="14.15" customHeight="1" x14ac:dyDescent="0.3">
      <c r="B23" s="163"/>
      <c r="C23" s="39" t="s">
        <v>6</v>
      </c>
      <c r="D23" s="39" t="s">
        <v>7</v>
      </c>
      <c r="E23" s="39" t="s">
        <v>6</v>
      </c>
      <c r="F23" s="39" t="s">
        <v>7</v>
      </c>
      <c r="G23" s="39" t="s">
        <v>6</v>
      </c>
      <c r="H23" s="39" t="s">
        <v>7</v>
      </c>
      <c r="I23" s="39" t="s">
        <v>6</v>
      </c>
      <c r="J23" s="39" t="s">
        <v>7</v>
      </c>
      <c r="K23" s="39" t="s">
        <v>6</v>
      </c>
      <c r="L23" s="39" t="s">
        <v>7</v>
      </c>
    </row>
    <row r="24" spans="2:12" ht="15" customHeight="1" x14ac:dyDescent="0.3">
      <c r="B24" s="105" t="s">
        <v>2</v>
      </c>
      <c r="C24" s="13">
        <v>11722</v>
      </c>
      <c r="D24" s="13">
        <v>453340</v>
      </c>
      <c r="E24" s="13">
        <v>22022</v>
      </c>
      <c r="F24" s="13">
        <v>639068</v>
      </c>
      <c r="G24" s="13">
        <v>6977</v>
      </c>
      <c r="H24" s="13">
        <v>274848</v>
      </c>
      <c r="I24" s="13">
        <v>6589</v>
      </c>
      <c r="J24" s="13">
        <v>425870</v>
      </c>
      <c r="K24" s="13">
        <v>7905</v>
      </c>
      <c r="L24" s="13">
        <v>891252</v>
      </c>
    </row>
    <row r="25" spans="2:12" ht="15" customHeight="1" x14ac:dyDescent="0.3">
      <c r="B25" s="105" t="s">
        <v>8</v>
      </c>
      <c r="C25" s="21">
        <f>IF(ISERROR(C24/$G$33*100)=TRUE,0,C24/$G$33*100)</f>
        <v>17.160005855658031</v>
      </c>
      <c r="D25" s="21">
        <f>IF(ISERROR(D24/$H$33*100)=TRUE,0,D24/$H$33*100)</f>
        <v>5.6374984300212274</v>
      </c>
      <c r="E25" s="21">
        <f>IF(ISERROR(E24/$G$33*100)=TRUE,0,E24/$G$33*100)</f>
        <v>32.23832528180354</v>
      </c>
      <c r="F25" s="21">
        <f>IF(ISERROR(F24/$H$33*100)=TRUE,0,F24/$H$33*100)</f>
        <v>7.947114410104569</v>
      </c>
      <c r="G25" s="21">
        <f>IF(ISERROR(G24/$G$33*100)=TRUE,0,G24/$G$33*100)</f>
        <v>10.213731518079344</v>
      </c>
      <c r="H25" s="21">
        <f>IF(ISERROR(H24/$H$33*100)=TRUE,0,H24/$H$33*100)</f>
        <v>3.4178655501267792</v>
      </c>
      <c r="I25" s="21">
        <f>IF(ISERROR(I24/$G$33*100)=TRUE,0,I24/$G$33*100)</f>
        <v>9.6457326892109503</v>
      </c>
      <c r="J25" s="21">
        <f>IF(ISERROR(J24/$H$33*100)=TRUE,0,J24/$H$33*100)</f>
        <v>5.2958959200448668</v>
      </c>
      <c r="K25" s="21">
        <f>IF(ISERROR(K24/$G$33*100)=TRUE,0,K24/$G$33*100)</f>
        <v>11.572244180939833</v>
      </c>
      <c r="L25" s="21">
        <f>IF(ISERROR(L24/$H$33*100)=TRUE,0,L24/$H$33*100)</f>
        <v>11.083142345156569</v>
      </c>
    </row>
    <row r="26" spans="2:12" ht="15" customHeight="1" x14ac:dyDescent="0.3">
      <c r="B26" s="105" t="s">
        <v>3</v>
      </c>
      <c r="C26" s="13">
        <v>4489</v>
      </c>
      <c r="D26" s="13">
        <v>563832</v>
      </c>
      <c r="E26" s="13">
        <v>3241</v>
      </c>
      <c r="F26" s="13">
        <v>378343</v>
      </c>
      <c r="G26" s="13">
        <v>3749</v>
      </c>
      <c r="H26" s="13">
        <v>354049</v>
      </c>
      <c r="I26" s="13">
        <v>4149</v>
      </c>
      <c r="J26" s="13">
        <v>442557</v>
      </c>
      <c r="K26" s="13">
        <v>6350</v>
      </c>
      <c r="L26" s="13">
        <v>826455</v>
      </c>
    </row>
    <row r="27" spans="2:12" ht="15" customHeight="1" thickBot="1" x14ac:dyDescent="0.35">
      <c r="B27" s="111" t="s">
        <v>8</v>
      </c>
      <c r="C27" s="21">
        <f>IF(ISERROR(C26/$G$35*100)=TRUE,0,C26/$G$35*100)</f>
        <v>15.697999720240594</v>
      </c>
      <c r="D27" s="21">
        <f>IF(ISERROR(D26/$H$35*100)=TRUE,0,D26/$H$35*100)</f>
        <v>14.630094716572922</v>
      </c>
      <c r="E27" s="21">
        <f>IF(ISERROR(E26/$G$35*100)=TRUE,0,E26/$G$35*100)</f>
        <v>11.333752972443699</v>
      </c>
      <c r="F27" s="21">
        <f>IF(ISERROR(F26/$H$35*100)=TRUE,0,F26/$H$35*100)</f>
        <v>9.8170978684295118</v>
      </c>
      <c r="G27" s="21">
        <f>IF(ISERROR(G26/$G$35*100)=TRUE,0,G26/$G$35*100)</f>
        <v>13.110225206322562</v>
      </c>
      <c r="H27" s="21">
        <f>IF(ISERROR(H26/$H$35*100)=TRUE,0,H26/$H$35*100)</f>
        <v>9.1867265502985411</v>
      </c>
      <c r="I27" s="21">
        <f>IF(ISERROR(I26/$G$35*100)=TRUE,0,I26/$G$35*100)</f>
        <v>14.509022240872849</v>
      </c>
      <c r="J27" s="21">
        <f>IF(ISERROR(J26/$H$35*100)=TRUE,0,J26/$H$35*100)</f>
        <v>11.483297910516542</v>
      </c>
      <c r="K27" s="21">
        <f>IF(ISERROR(K26/$G$35*100)=TRUE,0,K26/$G$35*100)</f>
        <v>22.205902923485802</v>
      </c>
      <c r="L27" s="21">
        <f>IF(ISERROR(L26/$H$35*100)=TRUE,0,L26/$H$35*100)</f>
        <v>21.444534770969497</v>
      </c>
    </row>
    <row r="28" spans="2:12" ht="15" customHeight="1" thickTop="1" x14ac:dyDescent="0.3">
      <c r="B28" s="40" t="s">
        <v>1</v>
      </c>
      <c r="C28" s="23">
        <f t="shared" ref="C28:L28" si="2">SUM(C24,C26)</f>
        <v>16211</v>
      </c>
      <c r="D28" s="23">
        <f t="shared" si="2"/>
        <v>1017172</v>
      </c>
      <c r="E28" s="23">
        <f t="shared" si="2"/>
        <v>25263</v>
      </c>
      <c r="F28" s="23">
        <f t="shared" si="2"/>
        <v>1017411</v>
      </c>
      <c r="G28" s="23">
        <f t="shared" si="2"/>
        <v>10726</v>
      </c>
      <c r="H28" s="23">
        <f t="shared" si="2"/>
        <v>628897</v>
      </c>
      <c r="I28" s="23">
        <f t="shared" si="2"/>
        <v>10738</v>
      </c>
      <c r="J28" s="23">
        <f t="shared" si="2"/>
        <v>868427</v>
      </c>
      <c r="K28" s="23">
        <f t="shared" si="2"/>
        <v>14255</v>
      </c>
      <c r="L28" s="23">
        <f t="shared" si="2"/>
        <v>1717707</v>
      </c>
    </row>
    <row r="29" spans="2:12" ht="15" customHeight="1" x14ac:dyDescent="0.3">
      <c r="B29" s="105" t="s">
        <v>8</v>
      </c>
      <c r="C29" s="21">
        <f>IF(ISERROR(C28/$G$37*100)=TRUE,0,C28/$G$37*100)</f>
        <v>16.728582337522958</v>
      </c>
      <c r="D29" s="21">
        <f>IF(ISERROR(D28/$H$37*100)=TRUE,0,D28/$H$37*100)</f>
        <v>8.5509484357394765</v>
      </c>
      <c r="E29" s="21">
        <f>IF(ISERROR(E28/$G$37*100)=TRUE,0,E28/$G$37*100)</f>
        <v>26.069593214042474</v>
      </c>
      <c r="F29" s="21">
        <f>IF(ISERROR(F28/$H$37*100)=TRUE,0,F28/$H$37*100)</f>
        <v>8.5529576108604406</v>
      </c>
      <c r="G29" s="21">
        <f>IF(ISERROR(G28/$G$37*100)=TRUE,0,G28/$G$37*100)</f>
        <v>11.06845809341011</v>
      </c>
      <c r="H29" s="21">
        <f>IF(ISERROR(H28/$H$37*100)=TRUE,0,H28/$H$37*100)</f>
        <v>5.2868795232185404</v>
      </c>
      <c r="I29" s="21">
        <f>IF(ISERROR(I28/$G$37*100)=TRUE,0,I28/$G$37*100)</f>
        <v>11.080841227581367</v>
      </c>
      <c r="J29" s="21">
        <f>IF(ISERROR(J28/$H$37*100)=TRUE,0,J28/$H$37*100)</f>
        <v>7.3005101371291445</v>
      </c>
      <c r="K29" s="21">
        <f>IF(ISERROR(K28/$G$37*100)=TRUE,0,K28/$G$37*100)</f>
        <v>14.710131467607784</v>
      </c>
      <c r="L29" s="21">
        <f>IF(ISERROR(L28/$H$37*100)=TRUE,0,L28/$H$37*100)</f>
        <v>14.44005928663859</v>
      </c>
    </row>
    <row r="30" spans="2:12" ht="7.5" customHeight="1" x14ac:dyDescent="0.3">
      <c r="B30" s="112"/>
    </row>
    <row r="31" spans="2:12" ht="14.15" customHeight="1" x14ac:dyDescent="0.3">
      <c r="B31" s="162" t="s">
        <v>5</v>
      </c>
      <c r="C31" s="162" t="s">
        <v>21</v>
      </c>
      <c r="D31" s="164"/>
      <c r="E31" s="162" t="s">
        <v>22</v>
      </c>
      <c r="F31" s="164"/>
      <c r="G31" s="162" t="s">
        <v>1</v>
      </c>
      <c r="H31" s="164"/>
    </row>
    <row r="32" spans="2:12" ht="14.15" customHeight="1" x14ac:dyDescent="0.3">
      <c r="B32" s="163"/>
      <c r="C32" s="39" t="s">
        <v>6</v>
      </c>
      <c r="D32" s="39" t="s">
        <v>7</v>
      </c>
      <c r="E32" s="39" t="s">
        <v>6</v>
      </c>
      <c r="F32" s="39" t="s">
        <v>7</v>
      </c>
      <c r="G32" s="39" t="s">
        <v>6</v>
      </c>
      <c r="H32" s="39" t="s">
        <v>7</v>
      </c>
    </row>
    <row r="33" spans="2:12" ht="15" customHeight="1" x14ac:dyDescent="0.3">
      <c r="B33" s="105" t="s">
        <v>2</v>
      </c>
      <c r="C33" s="13">
        <v>7499</v>
      </c>
      <c r="D33" s="13">
        <v>1956062</v>
      </c>
      <c r="E33" s="13">
        <v>5596</v>
      </c>
      <c r="F33" s="13">
        <v>3401070</v>
      </c>
      <c r="G33" s="13">
        <f>SUM(C24,E24,G24,I24,K24,C33,E33)</f>
        <v>68310</v>
      </c>
      <c r="H33" s="13">
        <f>SUM(D24,F24,H24,J24,L24,D33,F33)</f>
        <v>8041510</v>
      </c>
    </row>
    <row r="34" spans="2:12" ht="15" customHeight="1" x14ac:dyDescent="0.3">
      <c r="B34" s="105" t="s">
        <v>8</v>
      </c>
      <c r="C34" s="21">
        <f>IF(ISERROR(C33/$G$33*100)=TRUE,0,C33/$G$33*100)</f>
        <v>10.977894890938369</v>
      </c>
      <c r="D34" s="21">
        <f>IF(ISERROR(D33/$H$33*100)=TRUE,0,D33/$H$33*100)</f>
        <v>24.324560934451362</v>
      </c>
      <c r="E34" s="21">
        <f>IF(ISERROR(E33/$G$33*100)=TRUE,0,E33/$G$33*100)</f>
        <v>8.1920655833699314</v>
      </c>
      <c r="F34" s="21">
        <f>IF(ISERROR(F33/$H$33*100)=TRUE,0,F33/$H$33*100)</f>
        <v>42.293922410094623</v>
      </c>
      <c r="G34" s="21">
        <f>IF(ISERROR(G33/$G$33*100)=TRUE,0,G33/$G$33*100)</f>
        <v>100</v>
      </c>
      <c r="H34" s="21">
        <f>IF(ISERROR(H33/$H$33*100)=TRUE,0,H33/$H$33*100)</f>
        <v>100</v>
      </c>
    </row>
    <row r="35" spans="2:12" ht="15" customHeight="1" x14ac:dyDescent="0.3">
      <c r="B35" s="105" t="s">
        <v>3</v>
      </c>
      <c r="C35" s="13">
        <v>4418</v>
      </c>
      <c r="D35" s="13">
        <v>707556</v>
      </c>
      <c r="E35" s="13">
        <v>2200</v>
      </c>
      <c r="F35" s="13">
        <v>581127</v>
      </c>
      <c r="G35" s="13">
        <f>SUM(C26,E26,G26,I26,K26,C35,E35)</f>
        <v>28596</v>
      </c>
      <c r="H35" s="13">
        <f>SUM(D26,F26,H26,J26,L26,D35,F35)</f>
        <v>3853919</v>
      </c>
    </row>
    <row r="36" spans="2:12" ht="15" customHeight="1" thickBot="1" x14ac:dyDescent="0.35">
      <c r="B36" s="111" t="s">
        <v>8</v>
      </c>
      <c r="C36" s="21">
        <f>IF(ISERROR(C35/$G$35*100)=TRUE,0,C35/$G$35*100)</f>
        <v>15.449713246607919</v>
      </c>
      <c r="D36" s="21">
        <f>IF(ISERROR(D35/$H$35*100)=TRUE,0,D35/$H$35*100)</f>
        <v>18.359389494174629</v>
      </c>
      <c r="E36" s="21">
        <f>IF(ISERROR(E35/$G$35*100)=TRUE,0,E35/$G$35*100)</f>
        <v>7.6933836900265771</v>
      </c>
      <c r="F36" s="21">
        <f>IF(ISERROR(F35/$H$35*100)=TRUE,0,F35/$H$35*100)</f>
        <v>15.078858689038352</v>
      </c>
      <c r="G36" s="21">
        <f>IF(ISERROR(G35/$G$35*100)=TRUE,0,G35/$G$35*100)</f>
        <v>100</v>
      </c>
      <c r="H36" s="21">
        <f>IF(ISERROR(H35/$H$35*100)=TRUE,0,H35/$H$35*100)</f>
        <v>100</v>
      </c>
    </row>
    <row r="37" spans="2:12" ht="15" customHeight="1" thickTop="1" x14ac:dyDescent="0.3">
      <c r="B37" s="40" t="s">
        <v>1</v>
      </c>
      <c r="C37" s="23">
        <f t="shared" ref="C37:H37" si="3">SUM(C33,C35)</f>
        <v>11917</v>
      </c>
      <c r="D37" s="23">
        <f t="shared" si="3"/>
        <v>2663618</v>
      </c>
      <c r="E37" s="23">
        <f t="shared" si="3"/>
        <v>7796</v>
      </c>
      <c r="F37" s="23">
        <f t="shared" si="3"/>
        <v>3982197</v>
      </c>
      <c r="G37" s="23">
        <f t="shared" si="3"/>
        <v>96906</v>
      </c>
      <c r="H37" s="23">
        <f t="shared" si="3"/>
        <v>11895429</v>
      </c>
    </row>
    <row r="38" spans="2:12" ht="15" customHeight="1" x14ac:dyDescent="0.3">
      <c r="B38" s="105" t="s">
        <v>8</v>
      </c>
      <c r="C38" s="21">
        <f>IF(ISERROR(C37/$G$37*100)=TRUE,0,C37/$G$37*100)</f>
        <v>12.297484159907539</v>
      </c>
      <c r="D38" s="21">
        <f>IF(ISERROR(D37/$H$37*100)=TRUE,0,D37/$H$37*100)</f>
        <v>22.39194567930253</v>
      </c>
      <c r="E38" s="21">
        <f>IF(ISERROR(E37/$G$37*100)=TRUE,0,E37/$G$37*100)</f>
        <v>8.0449094999277637</v>
      </c>
      <c r="F38" s="21">
        <f>IF(ISERROR(F37/$H$37*100)=TRUE,0,F37/$H$37*100)</f>
        <v>33.476699327111284</v>
      </c>
      <c r="G38" s="21">
        <f>IF(ISERROR(G37/$G$37*100)=TRUE,0,G37/$G$37*100)</f>
        <v>100</v>
      </c>
      <c r="H38" s="21">
        <f>IF(ISERROR(H37/$H$37*100)=TRUE,0,H37/$H$37*100)</f>
        <v>100</v>
      </c>
    </row>
    <row r="39" spans="2:12" ht="8.25" customHeight="1" x14ac:dyDescent="0.3">
      <c r="B39" s="112"/>
    </row>
    <row r="40" spans="2:12" x14ac:dyDescent="0.3">
      <c r="B40" s="112"/>
      <c r="C40" s="12" t="s">
        <v>27</v>
      </c>
      <c r="L40" s="38"/>
    </row>
    <row r="41" spans="2:12" ht="14.15" customHeight="1" x14ac:dyDescent="0.3">
      <c r="B41" s="162" t="s">
        <v>5</v>
      </c>
      <c r="C41" s="165" t="s">
        <v>29</v>
      </c>
      <c r="D41" s="166"/>
      <c r="E41" s="165" t="s">
        <v>17</v>
      </c>
      <c r="F41" s="166"/>
      <c r="G41" s="165" t="s">
        <v>18</v>
      </c>
      <c r="H41" s="166"/>
      <c r="I41" s="162" t="s">
        <v>19</v>
      </c>
      <c r="J41" s="164"/>
      <c r="K41" s="162" t="s">
        <v>20</v>
      </c>
      <c r="L41" s="164"/>
    </row>
    <row r="42" spans="2:12" ht="14.15" customHeight="1" x14ac:dyDescent="0.3">
      <c r="B42" s="163"/>
      <c r="C42" s="39" t="s">
        <v>6</v>
      </c>
      <c r="D42" s="39" t="s">
        <v>7</v>
      </c>
      <c r="E42" s="39" t="s">
        <v>6</v>
      </c>
      <c r="F42" s="39" t="s">
        <v>7</v>
      </c>
      <c r="G42" s="39" t="s">
        <v>6</v>
      </c>
      <c r="H42" s="39" t="s">
        <v>7</v>
      </c>
      <c r="I42" s="39" t="s">
        <v>6</v>
      </c>
      <c r="J42" s="39" t="s">
        <v>7</v>
      </c>
      <c r="K42" s="39" t="s">
        <v>6</v>
      </c>
      <c r="L42" s="39" t="s">
        <v>7</v>
      </c>
    </row>
    <row r="43" spans="2:12" ht="15" customHeight="1" x14ac:dyDescent="0.3">
      <c r="B43" s="105" t="s">
        <v>2</v>
      </c>
      <c r="C43" s="13">
        <f t="shared" ref="C43:L43" si="4">SUM(C5,C24)</f>
        <v>13104</v>
      </c>
      <c r="D43" s="13">
        <f t="shared" si="4"/>
        <v>989753</v>
      </c>
      <c r="E43" s="13">
        <f t="shared" si="4"/>
        <v>23463</v>
      </c>
      <c r="F43" s="13">
        <f t="shared" si="4"/>
        <v>1017395</v>
      </c>
      <c r="G43" s="13">
        <f t="shared" si="4"/>
        <v>7977</v>
      </c>
      <c r="H43" s="13">
        <f t="shared" si="4"/>
        <v>577360</v>
      </c>
      <c r="I43" s="13">
        <f t="shared" si="4"/>
        <v>8393</v>
      </c>
      <c r="J43" s="13">
        <f t="shared" si="4"/>
        <v>1034744</v>
      </c>
      <c r="K43" s="13">
        <f t="shared" si="4"/>
        <v>15255</v>
      </c>
      <c r="L43" s="13">
        <f t="shared" si="4"/>
        <v>3524668</v>
      </c>
    </row>
    <row r="44" spans="2:12" ht="15" customHeight="1" x14ac:dyDescent="0.3">
      <c r="B44" s="105" t="s">
        <v>8</v>
      </c>
      <c r="C44" s="21">
        <f>IF(ISERROR(C43/$G$52*100)=TRUE,0,C43/$G$52*100)</f>
        <v>12.311161217587372</v>
      </c>
      <c r="D44" s="21">
        <f>IF(ISERROR(D43/$H$52*100)=TRUE,0,D43/$H$52*100)</f>
        <v>3.726466199519761</v>
      </c>
      <c r="E44" s="21">
        <f>IF(ISERROR(E43/$G$52*100)=TRUE,0,E43/$G$52*100)</f>
        <v>22.043404735062005</v>
      </c>
      <c r="F44" s="21">
        <f>IF(ISERROR(F43/$H$52*100)=TRUE,0,F43/$H$52*100)</f>
        <v>3.8305396185314993</v>
      </c>
      <c r="G44" s="21">
        <f>IF(ISERROR(G43/$G$52*100)=TRUE,0,G43/$G$52*100)</f>
        <v>7.4943630214205195</v>
      </c>
      <c r="H44" s="21">
        <f>IF(ISERROR(H43/$H$52*100)=TRUE,0,H43/$H$52*100)</f>
        <v>2.1737873236602758</v>
      </c>
      <c r="I44" s="21">
        <f>IF(ISERROR(I43/$G$52*100)=TRUE,0,I43/$G$52*100)</f>
        <v>7.8851935362645618</v>
      </c>
      <c r="J44" s="21">
        <f>IF(ISERROR(J43/$H$52*100)=TRUE,0,J43/$H$52*100)</f>
        <v>3.8958594125563399</v>
      </c>
      <c r="K44" s="21">
        <f>IF(ISERROR(K43/$G$52*100)=TRUE,0,K43/$G$52*100)</f>
        <v>14.332018038331453</v>
      </c>
      <c r="L44" s="21">
        <f>IF(ISERROR(L43/$H$52*100)=TRUE,0,L43/$H$52*100)</f>
        <v>13.270539383592588</v>
      </c>
    </row>
    <row r="45" spans="2:12" ht="15" customHeight="1" x14ac:dyDescent="0.3">
      <c r="B45" s="105" t="s">
        <v>3</v>
      </c>
      <c r="C45" s="13">
        <f t="shared" ref="C45:L45" si="5">SUM(C7,C26)</f>
        <v>14974</v>
      </c>
      <c r="D45" s="13">
        <f t="shared" si="5"/>
        <v>3215494</v>
      </c>
      <c r="E45" s="13">
        <f t="shared" si="5"/>
        <v>10038</v>
      </c>
      <c r="F45" s="13">
        <f t="shared" si="5"/>
        <v>2258789</v>
      </c>
      <c r="G45" s="13">
        <f t="shared" si="5"/>
        <v>7664</v>
      </c>
      <c r="H45" s="13">
        <f t="shared" si="5"/>
        <v>1590496</v>
      </c>
      <c r="I45" s="13">
        <f t="shared" si="5"/>
        <v>9073</v>
      </c>
      <c r="J45" s="13">
        <f t="shared" si="5"/>
        <v>2142198</v>
      </c>
      <c r="K45" s="13">
        <f t="shared" si="5"/>
        <v>13625</v>
      </c>
      <c r="L45" s="13">
        <f t="shared" si="5"/>
        <v>3933385</v>
      </c>
    </row>
    <row r="46" spans="2:12" ht="15" customHeight="1" thickBot="1" x14ac:dyDescent="0.35">
      <c r="B46" s="111" t="s">
        <v>8</v>
      </c>
      <c r="C46" s="21">
        <f>IF(ISERROR(C45/$G$54*100)=TRUE,0,C45/$G$54*100)</f>
        <v>22.073499712546251</v>
      </c>
      <c r="D46" s="21">
        <f>IF(ISERROR(D45/$H$54*100)=TRUE,0,D45/$H$54*100)</f>
        <v>17.870215366646597</v>
      </c>
      <c r="E46" s="21">
        <f>IF(ISERROR(E45/$G$54*100)=TRUE,0,E45/$G$54*100)</f>
        <v>14.797234547518315</v>
      </c>
      <c r="F46" s="21">
        <f>IF(ISERROR(F45/$H$54*100)=TRUE,0,F45/$H$54*100)</f>
        <v>12.553295356113958</v>
      </c>
      <c r="G46" s="21">
        <f>IF(ISERROR(G45/$G$54*100)=TRUE,0,G45/$G$54*100)</f>
        <v>11.29766941344694</v>
      </c>
      <c r="H46" s="21">
        <f>IF(ISERROR(H45/$H$54*100)=TRUE,0,H45/$H$54*100)</f>
        <v>8.8392346742957528</v>
      </c>
      <c r="I46" s="21">
        <f>IF(ISERROR(I45/$G$54*100)=TRUE,0,I45/$G$54*100)</f>
        <v>13.374707018293853</v>
      </c>
      <c r="J46" s="21">
        <f>IF(ISERROR(J45/$H$54*100)=TRUE,0,J45/$H$54*100)</f>
        <v>11.905336977148645</v>
      </c>
      <c r="K46" s="21">
        <f>IF(ISERROR(K45/$G$54*100)=TRUE,0,K45/$G$54*100)</f>
        <v>20.084909415215886</v>
      </c>
      <c r="L46" s="21">
        <f>IF(ISERROR(L45/$H$54*100)=TRUE,0,L45/$H$54*100)</f>
        <v>21.859918591027451</v>
      </c>
    </row>
    <row r="47" spans="2:12" ht="15" customHeight="1" thickTop="1" x14ac:dyDescent="0.3">
      <c r="B47" s="40" t="s">
        <v>1</v>
      </c>
      <c r="C47" s="23">
        <f t="shared" ref="C47:L47" si="6">SUM(C43,C45)</f>
        <v>28078</v>
      </c>
      <c r="D47" s="23">
        <f t="shared" si="6"/>
        <v>4205247</v>
      </c>
      <c r="E47" s="23">
        <f t="shared" si="6"/>
        <v>33501</v>
      </c>
      <c r="F47" s="23">
        <f t="shared" si="6"/>
        <v>3276184</v>
      </c>
      <c r="G47" s="23">
        <f t="shared" si="6"/>
        <v>15641</v>
      </c>
      <c r="H47" s="23">
        <f t="shared" si="6"/>
        <v>2167856</v>
      </c>
      <c r="I47" s="23">
        <f t="shared" si="6"/>
        <v>17466</v>
      </c>
      <c r="J47" s="23">
        <f t="shared" si="6"/>
        <v>3176942</v>
      </c>
      <c r="K47" s="23">
        <f t="shared" si="6"/>
        <v>28880</v>
      </c>
      <c r="L47" s="23">
        <f t="shared" si="6"/>
        <v>7458053</v>
      </c>
    </row>
    <row r="48" spans="2:12" ht="15" customHeight="1" x14ac:dyDescent="0.3">
      <c r="B48" s="105" t="s">
        <v>8</v>
      </c>
      <c r="C48" s="21">
        <f>IF(ISERROR(C47/$G$56*100)=TRUE,0,C47/$G$56*100)</f>
        <v>16.111133425523736</v>
      </c>
      <c r="D48" s="21">
        <f>IF(ISERROR(D47/$H$56*100)=TRUE,0,D47/$H$56*100)</f>
        <v>9.4386054219078162</v>
      </c>
      <c r="E48" s="21">
        <f>IF(ISERROR(E47/$G$56*100)=TRUE,0,E47/$G$56*100)</f>
        <v>19.222846388221051</v>
      </c>
      <c r="F48" s="21">
        <f>IF(ISERROR(F47/$H$56*100)=TRUE,0,F47/$H$56*100)</f>
        <v>7.3533393081470919</v>
      </c>
      <c r="G48" s="21">
        <f>IF(ISERROR(G47/$G$56*100)=TRUE,0,G47/$G$56*100)</f>
        <v>8.9747930019451783</v>
      </c>
      <c r="H48" s="21">
        <f>IF(ISERROR(H47/$H$56*100)=TRUE,0,H47/$H$56*100)</f>
        <v>4.8657159485555521</v>
      </c>
      <c r="I48" s="21">
        <f>IF(ISERROR(I47/$G$56*100)=TRUE,0,I47/$G$56*100)</f>
        <v>10.021976508661497</v>
      </c>
      <c r="J48" s="21">
        <f>IF(ISERROR(J47/$H$56*100)=TRUE,0,J47/$H$56*100)</f>
        <v>7.1305923257983794</v>
      </c>
      <c r="K48" s="21">
        <f>IF(ISERROR(K47/$G$56*100)=TRUE,0,K47/$G$56*100)</f>
        <v>16.571320369297155</v>
      </c>
      <c r="L48" s="21">
        <f>IF(ISERROR(L47/$H$56*100)=TRUE,0,L47/$H$56*100)</f>
        <v>16.739473206371908</v>
      </c>
    </row>
    <row r="49" spans="2:8" ht="7.5" customHeight="1" x14ac:dyDescent="0.3">
      <c r="B49" s="112"/>
    </row>
    <row r="50" spans="2:8" ht="14.15" customHeight="1" x14ac:dyDescent="0.3">
      <c r="B50" s="162" t="s">
        <v>5</v>
      </c>
      <c r="C50" s="162" t="s">
        <v>21</v>
      </c>
      <c r="D50" s="164"/>
      <c r="E50" s="162" t="s">
        <v>22</v>
      </c>
      <c r="F50" s="164"/>
      <c r="G50" s="162" t="s">
        <v>1</v>
      </c>
      <c r="H50" s="164"/>
    </row>
    <row r="51" spans="2:8" ht="14.15" customHeight="1" x14ac:dyDescent="0.3">
      <c r="B51" s="163"/>
      <c r="C51" s="39" t="s">
        <v>6</v>
      </c>
      <c r="D51" s="39" t="s">
        <v>7</v>
      </c>
      <c r="E51" s="39" t="s">
        <v>6</v>
      </c>
      <c r="F51" s="39" t="s">
        <v>7</v>
      </c>
      <c r="G51" s="39" t="s">
        <v>6</v>
      </c>
      <c r="H51" s="39" t="s">
        <v>7</v>
      </c>
    </row>
    <row r="52" spans="2:8" ht="15" customHeight="1" x14ac:dyDescent="0.3">
      <c r="B52" s="105" t="s">
        <v>2</v>
      </c>
      <c r="C52" s="13">
        <f t="shared" ref="C52:H52" si="7">SUM(C14,C33)</f>
        <v>20900</v>
      </c>
      <c r="D52" s="13">
        <f t="shared" si="7"/>
        <v>8367903</v>
      </c>
      <c r="E52" s="13">
        <f t="shared" si="7"/>
        <v>17348</v>
      </c>
      <c r="F52" s="13">
        <f t="shared" si="7"/>
        <v>11048273</v>
      </c>
      <c r="G52" s="13">
        <f t="shared" si="7"/>
        <v>106440</v>
      </c>
      <c r="H52" s="13">
        <f t="shared" si="7"/>
        <v>26560096</v>
      </c>
    </row>
    <row r="53" spans="2:8" ht="15" customHeight="1" x14ac:dyDescent="0.3">
      <c r="B53" s="105" t="s">
        <v>8</v>
      </c>
      <c r="C53" s="21">
        <f>IF(ISERROR(C52/$G$52*100)=TRUE,0,C52/$G$52*100)</f>
        <v>19.635475385193537</v>
      </c>
      <c r="D53" s="21">
        <f>IF(ISERROR(D52/$H$52*100)=TRUE,0,D52/$H$52*100)</f>
        <v>31.505545010078279</v>
      </c>
      <c r="E53" s="21">
        <f>IF(ISERROR(E52/$G$52*100)=TRUE,0,E52/$G$52*100)</f>
        <v>16.298384066140549</v>
      </c>
      <c r="F53" s="21">
        <f>IF(ISERROR(F52/$H$52*100)=TRUE,0,F52/$H$52*100)</f>
        <v>41.597263052061258</v>
      </c>
      <c r="G53" s="21">
        <f>IF(ISERROR(G52/$G$52*100)=TRUE,0,G52/$G$52*100)</f>
        <v>100</v>
      </c>
      <c r="H53" s="21">
        <f>IF(ISERROR(H52/$H$52*100)=TRUE,0,H52/$H$52*100)</f>
        <v>100</v>
      </c>
    </row>
    <row r="54" spans="2:8" ht="15" customHeight="1" x14ac:dyDescent="0.3">
      <c r="B54" s="105" t="s">
        <v>3</v>
      </c>
      <c r="C54" s="13">
        <f t="shared" ref="C54:H54" si="8">SUM(C16,C35)</f>
        <v>8498</v>
      </c>
      <c r="D54" s="13">
        <f t="shared" si="8"/>
        <v>2921544</v>
      </c>
      <c r="E54" s="13">
        <f t="shared" si="8"/>
        <v>3965</v>
      </c>
      <c r="F54" s="13">
        <f t="shared" si="8"/>
        <v>1931688</v>
      </c>
      <c r="G54" s="13">
        <f t="shared" si="8"/>
        <v>67837</v>
      </c>
      <c r="H54" s="13">
        <f t="shared" si="8"/>
        <v>17993594</v>
      </c>
    </row>
    <row r="55" spans="2:8" ht="15" customHeight="1" thickBot="1" x14ac:dyDescent="0.35">
      <c r="B55" s="111" t="s">
        <v>8</v>
      </c>
      <c r="C55" s="21">
        <f>IF(ISERROR(C54/$G$54*100)=TRUE,0,C54/$G$54*100)</f>
        <v>12.527086987926941</v>
      </c>
      <c r="D55" s="21">
        <f>IF(ISERROR(D54/$H$54*100)=TRUE,0,D54/$H$54*100)</f>
        <v>16.236578417852488</v>
      </c>
      <c r="E55" s="21">
        <f>IF(ISERROR(E54/$G$54*100)=TRUE,0,E54/$G$54*100)</f>
        <v>5.8448929050518155</v>
      </c>
      <c r="F55" s="21">
        <f>IF(ISERROR(F54/$H$54*100)=TRUE,0,F54/$H$54*100)</f>
        <v>10.735420616915109</v>
      </c>
      <c r="G55" s="21">
        <f>IF(ISERROR(G54/$G$54*100)=TRUE,0,G54/$G$54*100)</f>
        <v>100</v>
      </c>
      <c r="H55" s="21">
        <f>IF(ISERROR(H54/$H$54*100)=TRUE,0,H54/$H$54*100)</f>
        <v>100</v>
      </c>
    </row>
    <row r="56" spans="2:8" ht="15" customHeight="1" thickTop="1" x14ac:dyDescent="0.3">
      <c r="B56" s="40" t="s">
        <v>1</v>
      </c>
      <c r="C56" s="23">
        <f t="shared" ref="C56:H56" si="9">SUM(C52,C54)</f>
        <v>29398</v>
      </c>
      <c r="D56" s="23">
        <f t="shared" si="9"/>
        <v>11289447</v>
      </c>
      <c r="E56" s="23">
        <f t="shared" si="9"/>
        <v>21313</v>
      </c>
      <c r="F56" s="23">
        <f t="shared" si="9"/>
        <v>12979961</v>
      </c>
      <c r="G56" s="23">
        <f t="shared" si="9"/>
        <v>174277</v>
      </c>
      <c r="H56" s="23">
        <f t="shared" si="9"/>
        <v>44553690</v>
      </c>
    </row>
    <row r="57" spans="2:8" ht="15" customHeight="1" x14ac:dyDescent="0.3">
      <c r="B57" s="105" t="s">
        <v>8</v>
      </c>
      <c r="C57" s="21">
        <f>IF(ISERROR(C56/$G$56*100)=TRUE,0,C56/$G$56*100)</f>
        <v>16.868548345450058</v>
      </c>
      <c r="D57" s="21">
        <f>IF(ISERROR(D56/$H$56*100)=TRUE,0,D56/$H$56*100)</f>
        <v>25.338971923537645</v>
      </c>
      <c r="E57" s="21">
        <f>IF(ISERROR(E56/$G$56*100)=TRUE,0,E56/$G$56*100)</f>
        <v>12.229381960901325</v>
      </c>
      <c r="F57" s="21">
        <f>IF(ISERROR(F56/$H$56*100)=TRUE,0,F56/$H$56*100)</f>
        <v>29.133301865681609</v>
      </c>
      <c r="G57" s="21">
        <f>IF(ISERROR(G56/$G$56*100)=TRUE,0,G56/$G$56*100)</f>
        <v>100</v>
      </c>
      <c r="H57" s="21">
        <f>IF(ISERROR(H56/$H$56*100)=TRUE,0,H56/$H$56*100)</f>
        <v>100</v>
      </c>
    </row>
  </sheetData>
  <mergeCells count="30">
    <mergeCell ref="B41:B42"/>
    <mergeCell ref="C41:D41"/>
    <mergeCell ref="E41:F41"/>
    <mergeCell ref="B50:B51"/>
    <mergeCell ref="C50:D50"/>
    <mergeCell ref="E50:F50"/>
    <mergeCell ref="G50:H50"/>
    <mergeCell ref="K3:L3"/>
    <mergeCell ref="G3:H3"/>
    <mergeCell ref="C12:D12"/>
    <mergeCell ref="G12:H12"/>
    <mergeCell ref="I3:J3"/>
    <mergeCell ref="K41:L41"/>
    <mergeCell ref="C22:D22"/>
    <mergeCell ref="E22:F22"/>
    <mergeCell ref="K22:L22"/>
    <mergeCell ref="I22:J22"/>
    <mergeCell ref="I41:J41"/>
    <mergeCell ref="C31:D31"/>
    <mergeCell ref="E31:F31"/>
    <mergeCell ref="G41:H41"/>
    <mergeCell ref="G22:H22"/>
    <mergeCell ref="B22:B23"/>
    <mergeCell ref="G31:H31"/>
    <mergeCell ref="B3:B4"/>
    <mergeCell ref="C3:D3"/>
    <mergeCell ref="E3:F3"/>
    <mergeCell ref="B12:B13"/>
    <mergeCell ref="E12:F12"/>
    <mergeCell ref="B31:B32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scale="9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7">
    <tabColor indexed="44"/>
    <pageSetUpPr fitToPage="1"/>
  </sheetPr>
  <dimension ref="B1:L57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08984375" style="5" customWidth="1"/>
    <col min="2" max="2" width="12.453125" style="5" customWidth="1"/>
    <col min="3" max="3" width="6.26953125" style="5" customWidth="1"/>
    <col min="4" max="4" width="9.453125" style="5" customWidth="1"/>
    <col min="5" max="5" width="6.26953125" style="5" customWidth="1"/>
    <col min="6" max="6" width="9.453125" style="5" customWidth="1"/>
    <col min="7" max="7" width="6.26953125" style="5" customWidth="1"/>
    <col min="8" max="8" width="9.453125" style="5" customWidth="1"/>
    <col min="9" max="9" width="6.26953125" style="5" customWidth="1"/>
    <col min="10" max="10" width="9.453125" style="5" customWidth="1"/>
    <col min="11" max="11" width="6.26953125" style="5" customWidth="1"/>
    <col min="12" max="12" width="9.453125" style="5" customWidth="1"/>
    <col min="13" max="13" width="1.08984375" style="5" customWidth="1"/>
    <col min="14" max="14" width="8.08984375" style="5" customWidth="1"/>
    <col min="15" max="15" width="8.7265625" style="5" customWidth="1"/>
    <col min="16" max="16384" width="10" style="5"/>
  </cols>
  <sheetData>
    <row r="1" spans="2:12" ht="14" x14ac:dyDescent="0.3">
      <c r="B1" s="41" t="s">
        <v>65</v>
      </c>
      <c r="L1" s="42" t="s">
        <v>94</v>
      </c>
    </row>
    <row r="2" spans="2:12" ht="15" customHeight="1" x14ac:dyDescent="0.3">
      <c r="C2" s="6" t="s">
        <v>44</v>
      </c>
      <c r="L2" s="42" t="s">
        <v>4</v>
      </c>
    </row>
    <row r="3" spans="2:12" ht="14.15" customHeight="1" x14ac:dyDescent="0.3">
      <c r="B3" s="171" t="s">
        <v>5</v>
      </c>
      <c r="C3" s="167" t="s">
        <v>30</v>
      </c>
      <c r="D3" s="168"/>
      <c r="E3" s="167" t="s">
        <v>31</v>
      </c>
      <c r="F3" s="168"/>
      <c r="G3" s="167" t="s">
        <v>32</v>
      </c>
      <c r="H3" s="168"/>
      <c r="I3" s="45" t="s">
        <v>33</v>
      </c>
      <c r="J3" s="44"/>
      <c r="K3" s="45" t="s">
        <v>60</v>
      </c>
      <c r="L3" s="44"/>
    </row>
    <row r="4" spans="2:12" ht="14.15" customHeight="1" x14ac:dyDescent="0.3">
      <c r="B4" s="172"/>
      <c r="C4" s="46" t="s">
        <v>6</v>
      </c>
      <c r="D4" s="46" t="s">
        <v>7</v>
      </c>
      <c r="E4" s="46" t="s">
        <v>6</v>
      </c>
      <c r="F4" s="46" t="s">
        <v>7</v>
      </c>
      <c r="G4" s="46" t="s">
        <v>6</v>
      </c>
      <c r="H4" s="46" t="s">
        <v>7</v>
      </c>
      <c r="I4" s="46" t="s">
        <v>6</v>
      </c>
      <c r="J4" s="46" t="s">
        <v>7</v>
      </c>
      <c r="K4" s="46" t="s">
        <v>6</v>
      </c>
      <c r="L4" s="46" t="s">
        <v>7</v>
      </c>
    </row>
    <row r="5" spans="2:12" ht="15" customHeight="1" x14ac:dyDescent="0.3">
      <c r="B5" s="109" t="s">
        <v>2</v>
      </c>
      <c r="C5" s="13">
        <v>804</v>
      </c>
      <c r="D5" s="20">
        <v>238777</v>
      </c>
      <c r="E5" s="13">
        <v>1340</v>
      </c>
      <c r="F5" s="20">
        <v>574970</v>
      </c>
      <c r="G5" s="13">
        <v>8073</v>
      </c>
      <c r="H5" s="20">
        <v>2659394</v>
      </c>
      <c r="I5" s="13">
        <v>22399</v>
      </c>
      <c r="J5" s="20">
        <v>11591540</v>
      </c>
      <c r="K5" s="13">
        <v>5098</v>
      </c>
      <c r="L5" s="20">
        <v>3259377</v>
      </c>
    </row>
    <row r="6" spans="2:12" ht="15" customHeight="1" x14ac:dyDescent="0.3">
      <c r="B6" s="109" t="s">
        <v>8</v>
      </c>
      <c r="C6" s="21">
        <f>IF(ISERROR(C5/$E$14*100)=TRUE,0,C5/$E$14*100)</f>
        <v>2.1085759244689224</v>
      </c>
      <c r="D6" s="21">
        <f>IF(ISERROR(D5/$F$14*100)=TRUE,0,D5/$F$14*100)</f>
        <v>1.2893911014588262</v>
      </c>
      <c r="E6" s="21">
        <f>IF(ISERROR(E5/$E$14*100)=TRUE,0,E5/$E$14*100)</f>
        <v>3.5142932074482034</v>
      </c>
      <c r="F6" s="21">
        <f>IF(ISERROR(F5/$F$14*100)=TRUE,0,F5/$F$14*100)</f>
        <v>3.1048266860115561</v>
      </c>
      <c r="G6" s="21">
        <f>IF(ISERROR(G5/$E$14*100)=TRUE,0,G5/$E$14*100)</f>
        <v>21.172305271439811</v>
      </c>
      <c r="H6" s="21">
        <f>IF(ISERROR(H5/$F$14*100)=TRUE,0,H5/$F$14*100)</f>
        <v>14.360675269699316</v>
      </c>
      <c r="I6" s="21">
        <f>IF(ISERROR(I5/$E$14*100)=TRUE,0,I5/$E$14*100)</f>
        <v>58.743771308680827</v>
      </c>
      <c r="J6" s="21">
        <f>IF(ISERROR(J5/$F$14*100)=TRUE,0,J5/$F$14*100)</f>
        <v>62.594087907143667</v>
      </c>
      <c r="K6" s="21">
        <f>IF(ISERROR(K5/$E$14*100)=TRUE,0,K5/$E$14*100)</f>
        <v>13.370049829530553</v>
      </c>
      <c r="L6" s="21">
        <f>IF(ISERROR(L5/$F$14*100)=TRUE,0,L5/$F$14*100)</f>
        <v>17.60057166351686</v>
      </c>
    </row>
    <row r="7" spans="2:12" ht="15" customHeight="1" x14ac:dyDescent="0.3">
      <c r="B7" s="109" t="s">
        <v>3</v>
      </c>
      <c r="C7" s="13">
        <v>3493</v>
      </c>
      <c r="D7" s="20">
        <v>1369435</v>
      </c>
      <c r="E7" s="13">
        <v>13259</v>
      </c>
      <c r="F7" s="20">
        <v>4465612</v>
      </c>
      <c r="G7" s="13">
        <v>3678</v>
      </c>
      <c r="H7" s="20">
        <v>762821</v>
      </c>
      <c r="I7" s="13">
        <v>4565</v>
      </c>
      <c r="J7" s="20">
        <v>1895237</v>
      </c>
      <c r="K7" s="13">
        <v>10872</v>
      </c>
      <c r="L7" s="20">
        <v>4543844</v>
      </c>
    </row>
    <row r="8" spans="2:12" ht="15" customHeight="1" thickBot="1" x14ac:dyDescent="0.35">
      <c r="B8" s="106" t="s">
        <v>8</v>
      </c>
      <c r="C8" s="21">
        <f>IF(ISERROR(C7/$E$16*100)=TRUE,0,C7/$E$16*100)</f>
        <v>8.9014041436252889</v>
      </c>
      <c r="D8" s="21">
        <f>IF(ISERROR(D7/$F$16*100)=TRUE,0,D7/$F$16*100)</f>
        <v>9.6850528742704487</v>
      </c>
      <c r="E8" s="21">
        <f>IF(ISERROR(E7/$E$16*100)=TRUE,0,E7/$E$16*100)</f>
        <v>33.788639433245834</v>
      </c>
      <c r="F8" s="21">
        <f>IF(ISERROR(F7/$F$16*100)=TRUE,0,F7/$F$16*100)</f>
        <v>31.582140325007469</v>
      </c>
      <c r="G8" s="21">
        <f>IF(ISERROR(G7/$E$16*100)=TRUE,0,G7/$E$16*100)</f>
        <v>9.3728498254376813</v>
      </c>
      <c r="H8" s="21">
        <f>IF(ISERROR(H7/$F$16*100)=TRUE,0,H7/$F$16*100)</f>
        <v>5.3948976903641706</v>
      </c>
      <c r="I8" s="21">
        <f>IF(ISERROR(I7/$E$16*100)=TRUE,0,I7/$E$16*100)</f>
        <v>11.633240743100329</v>
      </c>
      <c r="J8" s="21">
        <f>IF(ISERROR(J7/$F$16*100)=TRUE,0,J7/$F$16*100)</f>
        <v>13.40368148489976</v>
      </c>
      <c r="K8" s="21">
        <f>IF(ISERROR(K7/$E$16*100)=TRUE,0,K7/$E$16*100)</f>
        <v>27.705715960347593</v>
      </c>
      <c r="L8" s="21">
        <f>IF(ISERROR(L7/$F$16*100)=TRUE,0,L7/$F$16*100)</f>
        <v>32.135420368572824</v>
      </c>
    </row>
    <row r="9" spans="2:12" ht="15" customHeight="1" thickTop="1" x14ac:dyDescent="0.3">
      <c r="B9" s="47" t="s">
        <v>1</v>
      </c>
      <c r="C9" s="23">
        <f t="shared" ref="C9:L9" si="0">SUM(C5,C7)</f>
        <v>4297</v>
      </c>
      <c r="D9" s="23">
        <f t="shared" si="0"/>
        <v>1608212</v>
      </c>
      <c r="E9" s="23">
        <f t="shared" si="0"/>
        <v>14599</v>
      </c>
      <c r="F9" s="23">
        <f t="shared" si="0"/>
        <v>5040582</v>
      </c>
      <c r="G9" s="23">
        <f t="shared" si="0"/>
        <v>11751</v>
      </c>
      <c r="H9" s="23">
        <f t="shared" si="0"/>
        <v>3422215</v>
      </c>
      <c r="I9" s="23">
        <f t="shared" si="0"/>
        <v>26964</v>
      </c>
      <c r="J9" s="23">
        <f t="shared" si="0"/>
        <v>13486777</v>
      </c>
      <c r="K9" s="23">
        <f t="shared" si="0"/>
        <v>15970</v>
      </c>
      <c r="L9" s="23">
        <f t="shared" si="0"/>
        <v>7803221</v>
      </c>
    </row>
    <row r="10" spans="2:12" ht="15" customHeight="1" x14ac:dyDescent="0.3">
      <c r="B10" s="109" t="s">
        <v>8</v>
      </c>
      <c r="C10" s="21">
        <f>IF(ISERROR(C9/$E$18*100)=TRUE,0,C9/$E$18*100)</f>
        <v>5.5537604528828632</v>
      </c>
      <c r="D10" s="21">
        <f>IF(ISERROR(D9/$F$18*100)=TRUE,0,D9/$F$18*100)</f>
        <v>4.9243650787162245</v>
      </c>
      <c r="E10" s="21">
        <f>IF(ISERROR(E9/$E$18*100)=TRUE,0,E9/$E$18*100)</f>
        <v>18.868826821418878</v>
      </c>
      <c r="F10" s="21">
        <f>IF(ISERROR(F9/$F$18*100)=TRUE,0,F9/$F$18*100)</f>
        <v>15.434324564924019</v>
      </c>
      <c r="G10" s="21">
        <f>IF(ISERROR(G9/$E$18*100)=TRUE,0,G9/$E$18*100)</f>
        <v>15.187861084902613</v>
      </c>
      <c r="H10" s="21">
        <f>IF(ISERROR(H9/$F$18*100)=TRUE,0,H9/$F$18*100)</f>
        <v>10.478864750330704</v>
      </c>
      <c r="I10" s="21">
        <f>IF(ISERROR(I9/$E$18*100)=TRUE,0,I9/$E$18*100)</f>
        <v>34.850266895865381</v>
      </c>
      <c r="J10" s="21">
        <f>IF(ISERROR(J9/$F$18*100)=TRUE,0,J9/$F$18*100)</f>
        <v>41.296678350387367</v>
      </c>
      <c r="K10" s="21">
        <f>IF(ISERROR(K9/$E$18*100)=TRUE,0,K9/$E$18*100)</f>
        <v>20.640808571687067</v>
      </c>
      <c r="L10" s="21">
        <f>IF(ISERROR(L9/$F$18*100)=TRUE,0,L9/$F$18*100)</f>
        <v>23.893559427429402</v>
      </c>
    </row>
    <row r="11" spans="2:12" ht="7.5" customHeight="1" x14ac:dyDescent="0.3">
      <c r="B11" s="113"/>
    </row>
    <row r="12" spans="2:12" ht="14.15" customHeight="1" x14ac:dyDescent="0.3">
      <c r="B12" s="171" t="s">
        <v>5</v>
      </c>
      <c r="C12" s="169" t="s">
        <v>23</v>
      </c>
      <c r="D12" s="170"/>
      <c r="E12" s="43" t="s">
        <v>1</v>
      </c>
      <c r="F12" s="48"/>
    </row>
    <row r="13" spans="2:12" ht="14.15" customHeight="1" x14ac:dyDescent="0.3">
      <c r="B13" s="172"/>
      <c r="C13" s="46" t="s">
        <v>6</v>
      </c>
      <c r="D13" s="46" t="s">
        <v>7</v>
      </c>
      <c r="E13" s="46" t="s">
        <v>6</v>
      </c>
      <c r="F13" s="46" t="s">
        <v>7</v>
      </c>
    </row>
    <row r="14" spans="2:12" ht="15" customHeight="1" x14ac:dyDescent="0.3">
      <c r="B14" s="109" t="s">
        <v>2</v>
      </c>
      <c r="C14" s="13">
        <v>416</v>
      </c>
      <c r="D14" s="20">
        <v>194528</v>
      </c>
      <c r="E14" s="13">
        <f>SUM(C5,E5,G5,I5,K5,C14)</f>
        <v>38130</v>
      </c>
      <c r="F14" s="13">
        <f>SUM(D5,F5,H5,J5,L5,D14)</f>
        <v>18518586</v>
      </c>
    </row>
    <row r="15" spans="2:12" ht="15" customHeight="1" x14ac:dyDescent="0.3">
      <c r="B15" s="109" t="s">
        <v>8</v>
      </c>
      <c r="C15" s="21">
        <f>IF(ISERROR(C14/$E$14*100)=TRUE,0,C14/$E$14*100)</f>
        <v>1.0910044584316811</v>
      </c>
      <c r="D15" s="21">
        <f>IF(ISERROR(D14/$F$14*100)=TRUE,0,D14/$F$14*100)</f>
        <v>1.0504473721697758</v>
      </c>
      <c r="E15" s="21">
        <f>IF(ISERROR(E14/$E$14*100)=TRUE,0,E14/$E$14*100)</f>
        <v>100</v>
      </c>
      <c r="F15" s="21">
        <f>IF(ISERROR(F14/$F$14*100)=TRUE,0,F14/$F$14*100)</f>
        <v>100</v>
      </c>
    </row>
    <row r="16" spans="2:12" ht="15" customHeight="1" x14ac:dyDescent="0.3">
      <c r="B16" s="109" t="s">
        <v>3</v>
      </c>
      <c r="C16" s="13">
        <v>3374</v>
      </c>
      <c r="D16" s="20">
        <v>1102726</v>
      </c>
      <c r="E16" s="13">
        <f>SUM(C7,E7,G7,I7,K7,C16)</f>
        <v>39241</v>
      </c>
      <c r="F16" s="13">
        <f>SUM(D7,F7,H7,J7,L7,D16)</f>
        <v>14139675</v>
      </c>
    </row>
    <row r="17" spans="2:12" ht="15" customHeight="1" thickBot="1" x14ac:dyDescent="0.35">
      <c r="B17" s="106" t="s">
        <v>8</v>
      </c>
      <c r="C17" s="21">
        <f>IF(ISERROR(C16/$E$16*100)=TRUE,0,C16/$E$16*100)</f>
        <v>8.5981498942432655</v>
      </c>
      <c r="D17" s="21">
        <f>IF(ISERROR(D16/$F$16*100)=TRUE,0,D16/$F$16*100)</f>
        <v>7.7988072568853246</v>
      </c>
      <c r="E17" s="21">
        <f>IF(ISERROR(E16/$E$16*100)=TRUE,0,E16/$E$16*100)</f>
        <v>100</v>
      </c>
      <c r="F17" s="21">
        <f>IF(ISERROR(F16/$F$16*100)=TRUE,0,F16/$F$16*100)</f>
        <v>100</v>
      </c>
    </row>
    <row r="18" spans="2:12" ht="15" customHeight="1" thickTop="1" x14ac:dyDescent="0.3">
      <c r="B18" s="47" t="s">
        <v>1</v>
      </c>
      <c r="C18" s="23">
        <f>SUM(C14,C16)</f>
        <v>3790</v>
      </c>
      <c r="D18" s="23">
        <f>SUM(D14,D16)</f>
        <v>1297254</v>
      </c>
      <c r="E18" s="23">
        <f>SUM(E14,E16)</f>
        <v>77371</v>
      </c>
      <c r="F18" s="23">
        <f>SUM(F14,F16)</f>
        <v>32658261</v>
      </c>
    </row>
    <row r="19" spans="2:12" ht="15" customHeight="1" x14ac:dyDescent="0.3">
      <c r="B19" s="109" t="s">
        <v>8</v>
      </c>
      <c r="C19" s="21">
        <f>IF(ISERROR(C18/$E$18*100)=TRUE,0,C18/$E$18*100)</f>
        <v>4.8984761732432052</v>
      </c>
      <c r="D19" s="21">
        <f>IF(ISERROR(D18/$F$18*100)=TRUE,0,D18/$F$18*100)</f>
        <v>3.9722078282122859</v>
      </c>
      <c r="E19" s="21">
        <f>IF(ISERROR(E18/$E$18*100)=TRUE,0,E18/$E$18*100)</f>
        <v>100</v>
      </c>
      <c r="F19" s="21">
        <f>IF(ISERROR(F18/$F$18*100)=TRUE,0,F18/$F$18*100)</f>
        <v>100</v>
      </c>
    </row>
    <row r="20" spans="2:12" x14ac:dyDescent="0.3">
      <c r="B20" s="113"/>
    </row>
    <row r="21" spans="2:12" x14ac:dyDescent="0.3">
      <c r="B21" s="113"/>
      <c r="C21" s="6" t="s">
        <v>45</v>
      </c>
    </row>
    <row r="22" spans="2:12" ht="14.15" customHeight="1" x14ac:dyDescent="0.3">
      <c r="B22" s="171" t="s">
        <v>5</v>
      </c>
      <c r="C22" s="167" t="s">
        <v>30</v>
      </c>
      <c r="D22" s="168"/>
      <c r="E22" s="167" t="s">
        <v>31</v>
      </c>
      <c r="F22" s="168"/>
      <c r="G22" s="167" t="s">
        <v>32</v>
      </c>
      <c r="H22" s="168"/>
      <c r="I22" s="45" t="s">
        <v>33</v>
      </c>
      <c r="J22" s="44"/>
      <c r="K22" s="45" t="s">
        <v>60</v>
      </c>
      <c r="L22" s="44"/>
    </row>
    <row r="23" spans="2:12" ht="14.15" customHeight="1" x14ac:dyDescent="0.3">
      <c r="B23" s="172"/>
      <c r="C23" s="46" t="s">
        <v>6</v>
      </c>
      <c r="D23" s="46" t="s">
        <v>7</v>
      </c>
      <c r="E23" s="46" t="s">
        <v>6</v>
      </c>
      <c r="F23" s="46" t="s">
        <v>7</v>
      </c>
      <c r="G23" s="46" t="s">
        <v>6</v>
      </c>
      <c r="H23" s="46" t="s">
        <v>7</v>
      </c>
      <c r="I23" s="46" t="s">
        <v>6</v>
      </c>
      <c r="J23" s="46" t="s">
        <v>7</v>
      </c>
      <c r="K23" s="46" t="s">
        <v>6</v>
      </c>
      <c r="L23" s="46" t="s">
        <v>7</v>
      </c>
    </row>
    <row r="24" spans="2:12" ht="15" customHeight="1" x14ac:dyDescent="0.3">
      <c r="B24" s="109" t="s">
        <v>2</v>
      </c>
      <c r="C24" s="13">
        <v>463</v>
      </c>
      <c r="D24" s="20">
        <v>134332</v>
      </c>
      <c r="E24" s="13">
        <v>313</v>
      </c>
      <c r="F24" s="20">
        <v>89169</v>
      </c>
      <c r="G24" s="13">
        <v>49591</v>
      </c>
      <c r="H24" s="20">
        <v>3227960</v>
      </c>
      <c r="I24" s="13">
        <v>9820</v>
      </c>
      <c r="J24" s="20">
        <v>2855647</v>
      </c>
      <c r="K24" s="13">
        <v>7941</v>
      </c>
      <c r="L24" s="20">
        <v>1679554</v>
      </c>
    </row>
    <row r="25" spans="2:12" ht="15" customHeight="1" x14ac:dyDescent="0.3">
      <c r="B25" s="109" t="s">
        <v>8</v>
      </c>
      <c r="C25" s="21">
        <f>IF(ISERROR(C24/$E$33*100)=TRUE,0,C24/$E$33*100)</f>
        <v>0.67779241692285164</v>
      </c>
      <c r="D25" s="21">
        <f>IF(ISERROR(D24/$F$33*100)=TRUE,0,D24/$F$33*100)</f>
        <v>1.6704822850434806</v>
      </c>
      <c r="E25" s="21">
        <f>IF(ISERROR(E24/$E$33*100)=TRUE,0,E24/$E$33*100)</f>
        <v>0.45820524081393649</v>
      </c>
      <c r="F25" s="21">
        <f>IF(ISERROR(F24/$F$33*100)=TRUE,0,F24/$F$33*100)</f>
        <v>1.1088589083393541</v>
      </c>
      <c r="G25" s="21">
        <f>IF(ISERROR(G24/$E$33*100)=TRUE,0,G24/$E$33*100)</f>
        <v>72.596984336114772</v>
      </c>
      <c r="H25" s="21">
        <f>IF(ISERROR(H24/$F$33*100)=TRUE,0,H24/$F$33*100)</f>
        <v>40.141217258947634</v>
      </c>
      <c r="I25" s="21">
        <f>IF(ISERROR(I24/$E$33*100)=TRUE,0,I24/$E$33*100)</f>
        <v>14.375640462596984</v>
      </c>
      <c r="J25" s="21">
        <f>IF(ISERROR(J24/$F$33*100)=TRUE,0,J24/$F$33*100)</f>
        <v>35.511328096340115</v>
      </c>
      <c r="K25" s="21">
        <f>IF(ISERROR(K24/$E$33*100)=TRUE,0,K24/$E$33*100)</f>
        <v>11.624945103205974</v>
      </c>
      <c r="L25" s="21">
        <f>IF(ISERROR(L24/$F$33*100)=TRUE,0,L24/$F$33*100)</f>
        <v>20.886052495115965</v>
      </c>
    </row>
    <row r="26" spans="2:12" ht="15" customHeight="1" x14ac:dyDescent="0.3">
      <c r="B26" s="109" t="s">
        <v>3</v>
      </c>
      <c r="C26" s="13">
        <v>735</v>
      </c>
      <c r="D26" s="20">
        <v>75728</v>
      </c>
      <c r="E26" s="13">
        <v>2666</v>
      </c>
      <c r="F26" s="20">
        <v>382088</v>
      </c>
      <c r="G26" s="13">
        <v>9373</v>
      </c>
      <c r="H26" s="20">
        <v>756863</v>
      </c>
      <c r="I26" s="13">
        <v>8076</v>
      </c>
      <c r="J26" s="20">
        <v>1038023</v>
      </c>
      <c r="K26" s="13">
        <v>6583</v>
      </c>
      <c r="L26" s="20">
        <v>1375933</v>
      </c>
    </row>
    <row r="27" spans="2:12" ht="15" customHeight="1" thickBot="1" x14ac:dyDescent="0.35">
      <c r="B27" s="106" t="s">
        <v>8</v>
      </c>
      <c r="C27" s="21">
        <f>IF(ISERROR(C26/$E$35*100)=TRUE,0,C26/$E$35*100)</f>
        <v>2.5702895509861516</v>
      </c>
      <c r="D27" s="21">
        <f>IF(ISERROR(D26/$F$35*100)=TRUE,0,D26/$F$35*100)</f>
        <v>1.9649608619174406</v>
      </c>
      <c r="E27" s="21">
        <f>IF(ISERROR(E26/$E$35*100)=TRUE,0,E26/$E$35*100)</f>
        <v>9.3229822352776619</v>
      </c>
      <c r="F27" s="21">
        <f>IF(ISERROR(F26/$F$35*100)=TRUE,0,F26/$F$35*100)</f>
        <v>9.914271680333707</v>
      </c>
      <c r="G27" s="21">
        <f>IF(ISERROR(G26/$E$35*100)=TRUE,0,G26/$E$35*100)</f>
        <v>32.777311512099594</v>
      </c>
      <c r="H27" s="21">
        <f>IF(ISERROR(H26/$F$35*100)=TRUE,0,H26/$F$35*100)</f>
        <v>19.638788464417647</v>
      </c>
      <c r="I27" s="21">
        <f>IF(ISERROR(I26/$E$35*100)=TRUE,0,I26/$E$35*100)</f>
        <v>28.241712127570288</v>
      </c>
      <c r="J27" s="21">
        <f>IF(ISERROR(J26/$F$35*100)=TRUE,0,J26/$F$35*100)</f>
        <v>26.934219427029994</v>
      </c>
      <c r="K27" s="21">
        <f>IF(ISERROR(K26/$E$35*100)=TRUE,0,K26/$E$35*100)</f>
        <v>23.020702196111344</v>
      </c>
      <c r="L27" s="21">
        <f>IF(ISERROR(L26/$F$35*100)=TRUE,0,L26/$F$35*100)</f>
        <v>35.702177445867441</v>
      </c>
    </row>
    <row r="28" spans="2:12" ht="15" customHeight="1" thickTop="1" x14ac:dyDescent="0.3">
      <c r="B28" s="47" t="s">
        <v>1</v>
      </c>
      <c r="C28" s="23">
        <f t="shared" ref="C28:L28" si="1">SUM(C24,C26)</f>
        <v>1198</v>
      </c>
      <c r="D28" s="23">
        <f t="shared" si="1"/>
        <v>210060</v>
      </c>
      <c r="E28" s="23">
        <f t="shared" si="1"/>
        <v>2979</v>
      </c>
      <c r="F28" s="23">
        <f t="shared" si="1"/>
        <v>471257</v>
      </c>
      <c r="G28" s="23">
        <f t="shared" si="1"/>
        <v>58964</v>
      </c>
      <c r="H28" s="23">
        <f t="shared" si="1"/>
        <v>3984823</v>
      </c>
      <c r="I28" s="23">
        <f t="shared" si="1"/>
        <v>17896</v>
      </c>
      <c r="J28" s="23">
        <f t="shared" si="1"/>
        <v>3893670</v>
      </c>
      <c r="K28" s="23">
        <f t="shared" si="1"/>
        <v>14524</v>
      </c>
      <c r="L28" s="23">
        <f t="shared" si="1"/>
        <v>3055487</v>
      </c>
    </row>
    <row r="29" spans="2:12" ht="15" customHeight="1" x14ac:dyDescent="0.3">
      <c r="B29" s="109" t="s">
        <v>8</v>
      </c>
      <c r="C29" s="21">
        <f>IF(ISERROR(C28/$E$37*100)=TRUE,0,C28/$E$37*100)</f>
        <v>1.2362495614306648</v>
      </c>
      <c r="D29" s="21">
        <f>IF(ISERROR(D28/$F$37*100)=TRUE,0,D28/$F$37*100)</f>
        <v>1.7658883929280735</v>
      </c>
      <c r="E29" s="21">
        <f>IF(ISERROR(E28/$E$37*100)=TRUE,0,E28/$E$37*100)</f>
        <v>3.0741130580149836</v>
      </c>
      <c r="F29" s="21">
        <f>IF(ISERROR(F28/$F$37*100)=TRUE,0,F28/$F$37*100)</f>
        <v>3.9616646024283781</v>
      </c>
      <c r="G29" s="21">
        <f>IF(ISERROR(G28/$E$37*100)=TRUE,0,G28/$E$37*100)</f>
        <v>60.846593606175063</v>
      </c>
      <c r="H29" s="21">
        <f>IF(ISERROR(H28/$F$37*100)=TRUE,0,H28/$F$37*100)</f>
        <v>33.498775033670498</v>
      </c>
      <c r="I29" s="21">
        <f>IF(ISERROR(I28/$E$37*100)=TRUE,0,I28/$E$37*100)</f>
        <v>18.46738076073721</v>
      </c>
      <c r="J29" s="21">
        <f>IF(ISERROR(J28/$F$37*100)=TRUE,0,J28/$F$37*100)</f>
        <v>32.732489093079366</v>
      </c>
      <c r="K29" s="21">
        <f>IF(ISERROR(K28/$E$37*100)=TRUE,0,K28/$E$37*100)</f>
        <v>14.987720058613501</v>
      </c>
      <c r="L29" s="21">
        <f>IF(ISERROR(L28/$F$37*100)=TRUE,0,L28/$F$37*100)</f>
        <v>25.68622787795211</v>
      </c>
    </row>
    <row r="30" spans="2:12" ht="11.25" customHeight="1" x14ac:dyDescent="0.3">
      <c r="B30" s="113"/>
    </row>
    <row r="31" spans="2:12" ht="14.15" customHeight="1" x14ac:dyDescent="0.3">
      <c r="B31" s="171" t="s">
        <v>5</v>
      </c>
      <c r="C31" s="169" t="s">
        <v>23</v>
      </c>
      <c r="D31" s="170"/>
      <c r="E31" s="43" t="s">
        <v>1</v>
      </c>
      <c r="F31" s="48"/>
    </row>
    <row r="32" spans="2:12" ht="14.15" customHeight="1" x14ac:dyDescent="0.3">
      <c r="B32" s="172"/>
      <c r="C32" s="46" t="s">
        <v>6</v>
      </c>
      <c r="D32" s="46" t="s">
        <v>7</v>
      </c>
      <c r="E32" s="46" t="s">
        <v>6</v>
      </c>
      <c r="F32" s="46" t="s">
        <v>7</v>
      </c>
    </row>
    <row r="33" spans="2:12" ht="15" customHeight="1" x14ac:dyDescent="0.3">
      <c r="B33" s="109" t="s">
        <v>2</v>
      </c>
      <c r="C33" s="13">
        <v>182</v>
      </c>
      <c r="D33" s="20">
        <v>54848</v>
      </c>
      <c r="E33" s="13">
        <f>SUM(C24,E24,G24,I24,K24,C33)</f>
        <v>68310</v>
      </c>
      <c r="F33" s="13">
        <f>SUM(D24,F24,H24,J24,L24,D33)</f>
        <v>8041510</v>
      </c>
    </row>
    <row r="34" spans="2:12" ht="15" customHeight="1" x14ac:dyDescent="0.3">
      <c r="B34" s="109" t="s">
        <v>8</v>
      </c>
      <c r="C34" s="21">
        <f>IF(ISERROR(C33/$E$33*100)=TRUE,0,C33/$E$33*100)</f>
        <v>0.2664324403454838</v>
      </c>
      <c r="D34" s="21">
        <f>IF(ISERROR(D33/$F$33*100)=TRUE,0,D33/$F$33*100)</f>
        <v>0.68206095621344742</v>
      </c>
      <c r="E34" s="21">
        <f>IF(ISERROR(E33/$E$33*100)=TRUE,0,E33/$E$33*100)</f>
        <v>100</v>
      </c>
      <c r="F34" s="21">
        <f>IF(ISERROR(F33/$F$33*100)=TRUE,0,F33/$F$33*100)</f>
        <v>100</v>
      </c>
    </row>
    <row r="35" spans="2:12" ht="15" customHeight="1" x14ac:dyDescent="0.3">
      <c r="B35" s="109" t="s">
        <v>3</v>
      </c>
      <c r="C35" s="13">
        <v>1163</v>
      </c>
      <c r="D35" s="20">
        <v>225284</v>
      </c>
      <c r="E35" s="13">
        <f>SUM(C26,E26,G26,I26,K26,C35)</f>
        <v>28596</v>
      </c>
      <c r="F35" s="13">
        <f>SUM(D26,F26,H26,J26,L26,D35)</f>
        <v>3853919</v>
      </c>
    </row>
    <row r="36" spans="2:12" ht="15" customHeight="1" thickBot="1" x14ac:dyDescent="0.35">
      <c r="B36" s="106" t="s">
        <v>8</v>
      </c>
      <c r="C36" s="21">
        <f>IF(ISERROR(C35/$E$35*100)=TRUE,0,C35/$E$35*100)</f>
        <v>4.0670023779549584</v>
      </c>
      <c r="D36" s="21">
        <f>IF(ISERROR(D35/$F$35*100)=TRUE,0,D35/$F$35*100)</f>
        <v>5.8455821204337708</v>
      </c>
      <c r="E36" s="21">
        <f>IF(ISERROR(E35/$E$35*100)=TRUE,0,E35/$E$35*100)</f>
        <v>100</v>
      </c>
      <c r="F36" s="21">
        <f>IF(ISERROR(F35/$F$35*100)=TRUE,0,F35/$F$35*100)</f>
        <v>100</v>
      </c>
    </row>
    <row r="37" spans="2:12" ht="15" customHeight="1" thickTop="1" x14ac:dyDescent="0.3">
      <c r="B37" s="47" t="s">
        <v>1</v>
      </c>
      <c r="C37" s="23">
        <f>SUM(C33,C35)</f>
        <v>1345</v>
      </c>
      <c r="D37" s="23">
        <f>SUM(D33,D35)</f>
        <v>280132</v>
      </c>
      <c r="E37" s="23">
        <f>SUM(E33,E35)</f>
        <v>96906</v>
      </c>
      <c r="F37" s="23">
        <f>SUM(F33,F35)</f>
        <v>11895429</v>
      </c>
    </row>
    <row r="38" spans="2:12" ht="15" customHeight="1" x14ac:dyDescent="0.3">
      <c r="B38" s="109" t="s">
        <v>8</v>
      </c>
      <c r="C38" s="21">
        <f>IF(ISERROR(C37/$E$37*100)=TRUE,0,C37/$E$37*100)</f>
        <v>1.3879429550285844</v>
      </c>
      <c r="D38" s="21">
        <f>IF(ISERROR(D37/$F$37*100)=TRUE,0,D37/$F$37*100)</f>
        <v>2.3549549999415742</v>
      </c>
      <c r="E38" s="21">
        <f>IF(ISERROR(E37/$E$37*100)=TRUE,0,E37/$E$37*100)</f>
        <v>100</v>
      </c>
      <c r="F38" s="21">
        <f>IF(ISERROR(F37/$F$37*100)=TRUE,0,F37/$F$37*100)</f>
        <v>100</v>
      </c>
    </row>
    <row r="39" spans="2:12" x14ac:dyDescent="0.3">
      <c r="B39" s="113"/>
    </row>
    <row r="40" spans="2:12" x14ac:dyDescent="0.3">
      <c r="B40" s="113"/>
      <c r="C40" s="6" t="s">
        <v>34</v>
      </c>
    </row>
    <row r="41" spans="2:12" ht="14.15" customHeight="1" x14ac:dyDescent="0.3">
      <c r="B41" s="171" t="s">
        <v>5</v>
      </c>
      <c r="C41" s="167" t="s">
        <v>30</v>
      </c>
      <c r="D41" s="168"/>
      <c r="E41" s="167" t="s">
        <v>31</v>
      </c>
      <c r="F41" s="168"/>
      <c r="G41" s="167" t="s">
        <v>32</v>
      </c>
      <c r="H41" s="168"/>
      <c r="I41" s="45" t="s">
        <v>33</v>
      </c>
      <c r="J41" s="44"/>
      <c r="K41" s="45" t="s">
        <v>60</v>
      </c>
      <c r="L41" s="44"/>
    </row>
    <row r="42" spans="2:12" ht="14.15" customHeight="1" x14ac:dyDescent="0.3">
      <c r="B42" s="172"/>
      <c r="C42" s="46" t="s">
        <v>6</v>
      </c>
      <c r="D42" s="46" t="s">
        <v>7</v>
      </c>
      <c r="E42" s="46" t="s">
        <v>6</v>
      </c>
      <c r="F42" s="46" t="s">
        <v>7</v>
      </c>
      <c r="G42" s="46" t="s">
        <v>6</v>
      </c>
      <c r="H42" s="46" t="s">
        <v>7</v>
      </c>
      <c r="I42" s="46" t="s">
        <v>6</v>
      </c>
      <c r="J42" s="46" t="s">
        <v>7</v>
      </c>
      <c r="K42" s="46" t="s">
        <v>6</v>
      </c>
      <c r="L42" s="46" t="s">
        <v>7</v>
      </c>
    </row>
    <row r="43" spans="2:12" ht="15" customHeight="1" x14ac:dyDescent="0.3">
      <c r="B43" s="109" t="s">
        <v>2</v>
      </c>
      <c r="C43" s="13">
        <v>2803</v>
      </c>
      <c r="D43" s="20">
        <v>377610</v>
      </c>
      <c r="E43" s="13">
        <v>300</v>
      </c>
      <c r="F43" s="20">
        <v>184128</v>
      </c>
      <c r="G43" s="13">
        <v>232</v>
      </c>
      <c r="H43" s="20">
        <v>174727</v>
      </c>
      <c r="I43" s="13">
        <v>1333</v>
      </c>
      <c r="J43" s="20">
        <v>1079418</v>
      </c>
      <c r="K43" s="13">
        <v>3065</v>
      </c>
      <c r="L43" s="20">
        <v>717266</v>
      </c>
    </row>
    <row r="44" spans="2:12" ht="15" customHeight="1" x14ac:dyDescent="0.3">
      <c r="B44" s="109" t="s">
        <v>8</v>
      </c>
      <c r="C44" s="21">
        <f>IF(ISERROR(C43/$E$52*100)=TRUE,0,C43/$E$52*100)</f>
        <v>35.935897435897438</v>
      </c>
      <c r="D44" s="21">
        <f>IF(ISERROR(D43/$F$52*100)=TRUE,0,D43/$F$52*100)</f>
        <v>14.694494146874119</v>
      </c>
      <c r="E44" s="21">
        <f>IF(ISERROR(E43/$E$52*100)=TRUE,0,E43/$E$52*100)</f>
        <v>3.8461538461538463</v>
      </c>
      <c r="F44" s="21">
        <f>IF(ISERROR(F43/$F$52*100)=TRUE,0,F43/$F$52*100)</f>
        <v>7.165244083248953</v>
      </c>
      <c r="G44" s="21">
        <f>IF(ISERROR(G43/$E$52*100)=TRUE,0,G43/$E$52*100)</f>
        <v>2.9743589743589745</v>
      </c>
      <c r="H44" s="21">
        <f>IF(ISERROR(H43/$F$52*100)=TRUE,0,H43/$F$52*100)</f>
        <v>6.799409122642075</v>
      </c>
      <c r="I44" s="21">
        <f>IF(ISERROR(I43/$E$52*100)=TRUE,0,I43/$E$52*100)</f>
        <v>17.089743589743588</v>
      </c>
      <c r="J44" s="21">
        <f>IF(ISERROR(J43/$F$52*100)=TRUE,0,J43/$F$52*100)</f>
        <v>42.004982609122024</v>
      </c>
      <c r="K44" s="21">
        <f>IF(ISERROR(K43/$E$52*100)=TRUE,0,K43/$E$52*100)</f>
        <v>39.294871794871796</v>
      </c>
      <c r="L44" s="21">
        <f>IF(ISERROR(L43/$F$52*100)=TRUE,0,L43/$F$52*100)</f>
        <v>27.91202838577318</v>
      </c>
    </row>
    <row r="45" spans="2:12" ht="15" customHeight="1" x14ac:dyDescent="0.3">
      <c r="B45" s="109" t="s">
        <v>3</v>
      </c>
      <c r="C45" s="13">
        <v>495</v>
      </c>
      <c r="D45" s="20">
        <v>279566</v>
      </c>
      <c r="E45" s="13">
        <v>756</v>
      </c>
      <c r="F45" s="20">
        <v>258156</v>
      </c>
      <c r="G45" s="13">
        <v>50</v>
      </c>
      <c r="H45" s="20">
        <v>10811</v>
      </c>
      <c r="I45" s="13">
        <v>449</v>
      </c>
      <c r="J45" s="20">
        <v>208709</v>
      </c>
      <c r="K45" s="13">
        <v>1984</v>
      </c>
      <c r="L45" s="20">
        <v>808879</v>
      </c>
    </row>
    <row r="46" spans="2:12" ht="15" customHeight="1" thickBot="1" x14ac:dyDescent="0.35">
      <c r="B46" s="106" t="s">
        <v>8</v>
      </c>
      <c r="C46" s="21">
        <f>IF(ISERROR(C45/$E$54*100)=TRUE,0,C45/$E$54*100)</f>
        <v>11.825131390348782</v>
      </c>
      <c r="D46" s="21">
        <f>IF(ISERROR(D45/$F$54*100)=TRUE,0,D45/$F$54*100)</f>
        <v>16.032789780892966</v>
      </c>
      <c r="E46" s="21">
        <f>IF(ISERROR(E45/$E$54*100)=TRUE,0,E45/$E$54*100)</f>
        <v>18.060200668896321</v>
      </c>
      <c r="F46" s="21">
        <f>IF(ISERROR(F45/$F$54*100)=TRUE,0,F45/$F$54*100)</f>
        <v>14.804950811887728</v>
      </c>
      <c r="G46" s="21">
        <f>IF(ISERROR(G45/$E$54*100)=TRUE,0,G45/$E$54*100)</f>
        <v>1.1944577161968466</v>
      </c>
      <c r="H46" s="21">
        <f>IF(ISERROR(H45/$F$54*100)=TRUE,0,H45/$F$54*100)</f>
        <v>0.61999846305070672</v>
      </c>
      <c r="I46" s="21">
        <f>IF(ISERROR(I45/$E$54*100)=TRUE,0,I45/$E$54*100)</f>
        <v>10.726230291447683</v>
      </c>
      <c r="J46" s="21">
        <f>IF(ISERROR(J45/$F$54*100)=TRUE,0,J45/$F$54*100)</f>
        <v>11.969222016913324</v>
      </c>
      <c r="K46" s="21">
        <f>IF(ISERROR(K45/$E$54*100)=TRUE,0,K45/$E$54*100)</f>
        <v>47.396082178690875</v>
      </c>
      <c r="L46" s="21">
        <f>IF(ISERROR(L45/$F$54*100)=TRUE,0,L45/$F$54*100)</f>
        <v>46.38828385847679</v>
      </c>
    </row>
    <row r="47" spans="2:12" ht="15" customHeight="1" thickTop="1" x14ac:dyDescent="0.3">
      <c r="B47" s="47" t="s">
        <v>1</v>
      </c>
      <c r="C47" s="23">
        <f t="shared" ref="C47:L47" si="2">SUM(C43,C45)</f>
        <v>3298</v>
      </c>
      <c r="D47" s="23">
        <f t="shared" si="2"/>
        <v>657176</v>
      </c>
      <c r="E47" s="23">
        <f t="shared" si="2"/>
        <v>1056</v>
      </c>
      <c r="F47" s="23">
        <f t="shared" si="2"/>
        <v>442284</v>
      </c>
      <c r="G47" s="23">
        <f t="shared" si="2"/>
        <v>282</v>
      </c>
      <c r="H47" s="23">
        <f t="shared" si="2"/>
        <v>185538</v>
      </c>
      <c r="I47" s="23">
        <f t="shared" si="2"/>
        <v>1782</v>
      </c>
      <c r="J47" s="23">
        <f t="shared" si="2"/>
        <v>1288127</v>
      </c>
      <c r="K47" s="23">
        <f t="shared" si="2"/>
        <v>5049</v>
      </c>
      <c r="L47" s="23">
        <f t="shared" si="2"/>
        <v>1526145</v>
      </c>
    </row>
    <row r="48" spans="2:12" ht="15" customHeight="1" x14ac:dyDescent="0.3">
      <c r="B48" s="109" t="s">
        <v>8</v>
      </c>
      <c r="C48" s="21">
        <f>IF(ISERROR(C47/$E$56*100)=TRUE,0,C47/$E$56*100)</f>
        <v>27.515434673786082</v>
      </c>
      <c r="D48" s="21">
        <f>IF(ISERROR(D47/$F$56*100)=TRUE,0,D47/$F$56*100)</f>
        <v>15.235500476184734</v>
      </c>
      <c r="E48" s="21">
        <f>IF(ISERROR(E47/$E$56*100)=TRUE,0,E47/$E$56*100)</f>
        <v>8.8102786584348411</v>
      </c>
      <c r="F48" s="21">
        <f>IF(ISERROR(F47/$F$56*100)=TRUE,0,F47/$F$56*100)</f>
        <v>10.253597350799314</v>
      </c>
      <c r="G48" s="21">
        <f>IF(ISERROR(G47/$E$56*100)=TRUE,0,G47/$E$56*100)</f>
        <v>2.3527448690138493</v>
      </c>
      <c r="H48" s="21">
        <f>IF(ISERROR(H47/$F$56*100)=TRUE,0,H47/$F$56*100)</f>
        <v>4.3013808893665679</v>
      </c>
      <c r="I48" s="21">
        <f>IF(ISERROR(I47/$E$56*100)=TRUE,0,I47/$E$56*100)</f>
        <v>14.867345236108795</v>
      </c>
      <c r="J48" s="21">
        <f>IF(ISERROR(J47/$F$56*100)=TRUE,0,J47/$F$56*100)</f>
        <v>29.863019224509742</v>
      </c>
      <c r="K48" s="21">
        <f>IF(ISERROR(K47/$E$56*100)=TRUE,0,K47/$E$56*100)</f>
        <v>42.12414483564158</v>
      </c>
      <c r="L48" s="21">
        <f>IF(ISERROR(L47/$F$56*100)=TRUE,0,L47/$F$56*100)</f>
        <v>35.381059068235835</v>
      </c>
    </row>
    <row r="49" spans="2:6" ht="11.25" customHeight="1" x14ac:dyDescent="0.3">
      <c r="B49" s="113"/>
    </row>
    <row r="50" spans="2:6" ht="14.15" customHeight="1" x14ac:dyDescent="0.3">
      <c r="B50" s="171" t="s">
        <v>5</v>
      </c>
      <c r="C50" s="169" t="s">
        <v>23</v>
      </c>
      <c r="D50" s="170"/>
      <c r="E50" s="43" t="s">
        <v>1</v>
      </c>
      <c r="F50" s="48"/>
    </row>
    <row r="51" spans="2:6" ht="14.15" customHeight="1" x14ac:dyDescent="0.3">
      <c r="B51" s="172"/>
      <c r="C51" s="46" t="s">
        <v>6</v>
      </c>
      <c r="D51" s="46" t="s">
        <v>7</v>
      </c>
      <c r="E51" s="46" t="s">
        <v>6</v>
      </c>
      <c r="F51" s="46" t="s">
        <v>7</v>
      </c>
    </row>
    <row r="52" spans="2:6" ht="15" customHeight="1" x14ac:dyDescent="0.3">
      <c r="B52" s="109" t="s">
        <v>2</v>
      </c>
      <c r="C52" s="13">
        <v>67</v>
      </c>
      <c r="D52" s="20">
        <v>36589</v>
      </c>
      <c r="E52" s="13">
        <f>SUM(C43,E43,G43,I43,K43,C52)</f>
        <v>7800</v>
      </c>
      <c r="F52" s="13">
        <f>SUM(D43,F43,H43,J43,L43,D52)</f>
        <v>2569738</v>
      </c>
    </row>
    <row r="53" spans="2:6" ht="15" customHeight="1" x14ac:dyDescent="0.3">
      <c r="B53" s="109" t="s">
        <v>8</v>
      </c>
      <c r="C53" s="21">
        <f>IF(ISERROR(C52/$E$52*100)=TRUE,0,C52/$E$52*100)</f>
        <v>0.85897435897435892</v>
      </c>
      <c r="D53" s="21">
        <f>IF(ISERROR(D52/$F$52*100)=TRUE,0,D52/$F$52*100)</f>
        <v>1.4238416523396549</v>
      </c>
      <c r="E53" s="21">
        <f>IF(ISERROR(E52/$E$52*100)=TRUE,0,E52/$E$52*100)</f>
        <v>100</v>
      </c>
      <c r="F53" s="21">
        <f>IF(ISERROR(F52/$F$52*100)=TRUE,0,F52/$F$52*100)</f>
        <v>100</v>
      </c>
    </row>
    <row r="54" spans="2:6" ht="15" customHeight="1" x14ac:dyDescent="0.3">
      <c r="B54" s="109" t="s">
        <v>3</v>
      </c>
      <c r="C54" s="13">
        <v>452</v>
      </c>
      <c r="D54" s="20">
        <v>177593</v>
      </c>
      <c r="E54" s="13">
        <f>SUM(C45,E45,G45,I45,K45,C54)</f>
        <v>4186</v>
      </c>
      <c r="F54" s="13">
        <f>SUM(D45,F45,H45,J45,L45,D54)</f>
        <v>1743714</v>
      </c>
    </row>
    <row r="55" spans="2:6" ht="15" customHeight="1" thickBot="1" x14ac:dyDescent="0.35">
      <c r="B55" s="106" t="s">
        <v>8</v>
      </c>
      <c r="C55" s="21">
        <f>IF(ISERROR(C54/$E$54*100)=TRUE,0,C54/$E$54*100)</f>
        <v>10.797897754419493</v>
      </c>
      <c r="D55" s="21">
        <f>IF(ISERROR(D54/$F$54*100)=TRUE,0,D54/$F$54*100)</f>
        <v>10.184755068778481</v>
      </c>
      <c r="E55" s="21">
        <f>IF(ISERROR(E54/$E$54*100)=TRUE,0,E54/$E$54*100)</f>
        <v>100</v>
      </c>
      <c r="F55" s="21">
        <f>IF(ISERROR(F54/$F$54*100)=TRUE,0,F54/$F$54*100)</f>
        <v>100</v>
      </c>
    </row>
    <row r="56" spans="2:6" ht="15" customHeight="1" thickTop="1" x14ac:dyDescent="0.3">
      <c r="B56" s="47" t="s">
        <v>1</v>
      </c>
      <c r="C56" s="23">
        <f>SUM(C52,C54)</f>
        <v>519</v>
      </c>
      <c r="D56" s="23">
        <f>SUM(D52,D54)</f>
        <v>214182</v>
      </c>
      <c r="E56" s="23">
        <f>SUM(E52,E54)</f>
        <v>11986</v>
      </c>
      <c r="F56" s="23">
        <f>SUM(F52,F54)</f>
        <v>4313452</v>
      </c>
    </row>
    <row r="57" spans="2:6" ht="15" customHeight="1" x14ac:dyDescent="0.3">
      <c r="B57" s="109" t="s">
        <v>8</v>
      </c>
      <c r="C57" s="21">
        <f>IF(ISERROR(C56/$E$56*100)=TRUE,0,C56/$E$56*100)</f>
        <v>4.3300517270148502</v>
      </c>
      <c r="D57" s="21">
        <f>IF(ISERROR(D56/$F$56*100)=TRUE,0,D56/$F$56*100)</f>
        <v>4.9654429909038056</v>
      </c>
      <c r="E57" s="21">
        <f>IF(ISERROR(E56/$E$56*100)=TRUE,0,E56/$E$56*100)</f>
        <v>100</v>
      </c>
      <c r="F57" s="21">
        <f>IF(ISERROR(F56/$F$56*100)=TRUE,0,F56/$F$56*100)</f>
        <v>100</v>
      </c>
    </row>
  </sheetData>
  <mergeCells count="18">
    <mergeCell ref="B41:B42"/>
    <mergeCell ref="B50:B51"/>
    <mergeCell ref="B3:B4"/>
    <mergeCell ref="B12:B13"/>
    <mergeCell ref="B22:B23"/>
    <mergeCell ref="B31:B32"/>
    <mergeCell ref="G41:H41"/>
    <mergeCell ref="C50:D50"/>
    <mergeCell ref="G3:H3"/>
    <mergeCell ref="C12:D12"/>
    <mergeCell ref="G22:H22"/>
    <mergeCell ref="C31:D31"/>
    <mergeCell ref="C22:D22"/>
    <mergeCell ref="C3:D3"/>
    <mergeCell ref="E22:F22"/>
    <mergeCell ref="E3:F3"/>
    <mergeCell ref="C41:D41"/>
    <mergeCell ref="E41:F41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8">
    <tabColor indexed="44"/>
    <pageSetUpPr fitToPage="1"/>
  </sheetPr>
  <dimension ref="B1:L20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26953125" style="7" customWidth="1"/>
    <col min="2" max="2" width="11.453125" style="7" customWidth="1"/>
    <col min="3" max="3" width="6.26953125" style="7" customWidth="1"/>
    <col min="4" max="4" width="9.453125" style="7" customWidth="1"/>
    <col min="5" max="5" width="6.26953125" style="7" customWidth="1"/>
    <col min="6" max="6" width="9.453125" style="7" customWidth="1"/>
    <col min="7" max="7" width="6.26953125" style="7" customWidth="1"/>
    <col min="8" max="8" width="9.453125" style="7" customWidth="1"/>
    <col min="9" max="9" width="6.26953125" style="7" customWidth="1"/>
    <col min="10" max="10" width="9.453125" style="7" customWidth="1"/>
    <col min="11" max="11" width="6.26953125" style="7" customWidth="1"/>
    <col min="12" max="12" width="9.453125" style="7" customWidth="1"/>
    <col min="13" max="13" width="0.90625" style="7" customWidth="1"/>
    <col min="14" max="16384" width="10" style="7"/>
  </cols>
  <sheetData>
    <row r="1" spans="2:12" ht="22.5" customHeight="1" x14ac:dyDescent="0.3">
      <c r="B1" s="49" t="s">
        <v>66</v>
      </c>
      <c r="L1" s="50" t="s">
        <v>94</v>
      </c>
    </row>
    <row r="2" spans="2:12" x14ac:dyDescent="0.3">
      <c r="C2" s="8"/>
      <c r="K2" s="51"/>
      <c r="L2" s="50" t="s">
        <v>4</v>
      </c>
    </row>
    <row r="3" spans="2:12" ht="30.75" customHeight="1" x14ac:dyDescent="0.3">
      <c r="B3" s="115" t="s">
        <v>5</v>
      </c>
      <c r="C3" s="173" t="s">
        <v>35</v>
      </c>
      <c r="D3" s="174"/>
      <c r="E3" s="177" t="s">
        <v>36</v>
      </c>
      <c r="F3" s="178"/>
      <c r="G3" s="173" t="s">
        <v>61</v>
      </c>
      <c r="H3" s="174"/>
      <c r="I3" s="177" t="s">
        <v>91</v>
      </c>
      <c r="J3" s="178"/>
      <c r="K3" s="177" t="s">
        <v>37</v>
      </c>
      <c r="L3" s="178"/>
    </row>
    <row r="4" spans="2:12" ht="15" customHeight="1" x14ac:dyDescent="0.3">
      <c r="B4" s="116"/>
      <c r="C4" s="52" t="s">
        <v>6</v>
      </c>
      <c r="D4" s="52" t="s">
        <v>7</v>
      </c>
      <c r="E4" s="52" t="s">
        <v>6</v>
      </c>
      <c r="F4" s="52" t="s">
        <v>7</v>
      </c>
      <c r="G4" s="52" t="s">
        <v>6</v>
      </c>
      <c r="H4" s="52" t="s">
        <v>7</v>
      </c>
      <c r="I4" s="52" t="s">
        <v>6</v>
      </c>
      <c r="J4" s="52" t="s">
        <v>7</v>
      </c>
      <c r="K4" s="52" t="s">
        <v>6</v>
      </c>
      <c r="L4" s="52" t="s">
        <v>7</v>
      </c>
    </row>
    <row r="5" spans="2:12" s="9" customFormat="1" ht="15" customHeight="1" x14ac:dyDescent="0.2">
      <c r="B5" s="108" t="s">
        <v>2</v>
      </c>
      <c r="C5" s="13">
        <v>3488</v>
      </c>
      <c r="D5" s="20">
        <v>2083389</v>
      </c>
      <c r="E5" s="13">
        <v>2205</v>
      </c>
      <c r="F5" s="20">
        <v>1322287</v>
      </c>
      <c r="G5" s="13">
        <v>844</v>
      </c>
      <c r="H5" s="20">
        <v>275839</v>
      </c>
      <c r="I5" s="13">
        <v>278</v>
      </c>
      <c r="J5" s="20">
        <v>565370</v>
      </c>
      <c r="K5" s="13">
        <v>62235</v>
      </c>
      <c r="L5" s="20">
        <v>3345443</v>
      </c>
    </row>
    <row r="6" spans="2:12" s="9" customFormat="1" ht="15" customHeight="1" x14ac:dyDescent="0.2">
      <c r="B6" s="108" t="s">
        <v>8</v>
      </c>
      <c r="C6" s="21">
        <f>IF(ISERROR(C5/$E$14*100)=TRUE,0,C5/$E$14*100)</f>
        <v>4.0728155906633505</v>
      </c>
      <c r="D6" s="21">
        <f>IF(ISERROR(D5/$F$14*100)=TRUE,0,D5/$F$14*100)</f>
        <v>19.629616927425811</v>
      </c>
      <c r="E6" s="21">
        <f>IF(ISERROR(E5/$E$14*100)=TRUE,0,E5/$E$14*100)</f>
        <v>2.574701369671069</v>
      </c>
      <c r="F6" s="21">
        <f>IF(ISERROR(F5/$F$14*100)=TRUE,0,F5/$F$14*100)</f>
        <v>12.458541001279691</v>
      </c>
      <c r="G6" s="21">
        <f>IF(ISERROR(G5/$E$14*100)=TRUE,0,G5/$E$14*100)</f>
        <v>0.98550927709858593</v>
      </c>
      <c r="H6" s="21">
        <f>IF(ISERROR(H5/$F$14*100)=TRUE,0,H5/$F$14*100)</f>
        <v>2.5989452299326765</v>
      </c>
      <c r="I6" s="21">
        <f>IF(ISERROR(I5/$E$14*100)=TRUE,0,I5/$E$14*100)</f>
        <v>0.3246108756319987</v>
      </c>
      <c r="J6" s="21">
        <f>IF(ISERROR(J5/$F$14*100)=TRUE,0,J5/$F$14*100)</f>
        <v>5.3268959960231772</v>
      </c>
      <c r="K6" s="21">
        <f>IF(ISERROR(K5/$E$14*100)=TRUE,0,K5/$E$14*100)</f>
        <v>72.669632535818124</v>
      </c>
      <c r="L6" s="21">
        <f>IF(ISERROR(L5/$F$14*100)=TRUE,0,L5/$F$14*100)</f>
        <v>31.520644748790644</v>
      </c>
    </row>
    <row r="7" spans="2:12" ht="15" customHeight="1" x14ac:dyDescent="0.3">
      <c r="B7" s="108" t="s">
        <v>3</v>
      </c>
      <c r="C7" s="13">
        <v>24957</v>
      </c>
      <c r="D7" s="20">
        <v>1968277</v>
      </c>
      <c r="E7" s="13">
        <v>4197</v>
      </c>
      <c r="F7" s="20">
        <v>922550</v>
      </c>
      <c r="G7" s="13">
        <v>765</v>
      </c>
      <c r="H7" s="20">
        <v>642457</v>
      </c>
      <c r="I7" s="13">
        <v>4544</v>
      </c>
      <c r="J7" s="20">
        <v>2151586</v>
      </c>
      <c r="K7" s="13">
        <v>32264</v>
      </c>
      <c r="L7" s="20">
        <v>2131120</v>
      </c>
    </row>
    <row r="8" spans="2:12" ht="15" customHeight="1" thickBot="1" x14ac:dyDescent="0.35">
      <c r="B8" s="107" t="s">
        <v>8</v>
      </c>
      <c r="C8" s="21">
        <f>IF(ISERROR(C7/$E$16*100)=TRUE,0,C7/$E$16*100)</f>
        <v>33.98145500592296</v>
      </c>
      <c r="D8" s="21">
        <f>IF(ISERROR(D7/$F$16*100)=TRUE,0,D7/$F$16*100)</f>
        <v>21.069995314512667</v>
      </c>
      <c r="E8" s="21">
        <f>IF(ISERROR(E7/$E$16*100)=TRUE,0,E7/$E$16*100)</f>
        <v>5.7146358400392137</v>
      </c>
      <c r="F8" s="21">
        <f>IF(ISERROR(F7/$F$16*100)=TRUE,0,F7/$F$16*100)</f>
        <v>9.8757055929646391</v>
      </c>
      <c r="G8" s="21">
        <f>IF(ISERROR(G7/$E$16*100)=TRUE,0,G7/$E$16*100)</f>
        <v>1.0416241166619009</v>
      </c>
      <c r="H8" s="21">
        <f>IF(ISERROR(H7/$F$16*100)=TRUE,0,H7/$F$16*100)</f>
        <v>6.8773683682611066</v>
      </c>
      <c r="I8" s="21">
        <f>IF(ISERROR(I7/$E$16*100)=TRUE,0,I7/$E$16*100)</f>
        <v>6.1871110929564423</v>
      </c>
      <c r="J8" s="21">
        <f>IF(ISERROR(J7/$F$16*100)=TRUE,0,J7/$F$16*100)</f>
        <v>23.032279978260707</v>
      </c>
      <c r="K8" s="21">
        <f>IF(ISERROR(K7/$E$16*100)=TRUE,0,K7/$E$16*100)</f>
        <v>43.93066732023474</v>
      </c>
      <c r="L8" s="21">
        <f>IF(ISERROR(L7/$F$16*100)=TRUE,0,L7/$F$16*100)</f>
        <v>22.813195711103791</v>
      </c>
    </row>
    <row r="9" spans="2:12" ht="15" customHeight="1" thickTop="1" x14ac:dyDescent="0.3">
      <c r="B9" s="54" t="s">
        <v>1</v>
      </c>
      <c r="C9" s="23">
        <f t="shared" ref="C9:L9" si="0">SUM(C5,C7)</f>
        <v>28445</v>
      </c>
      <c r="D9" s="23">
        <f t="shared" si="0"/>
        <v>4051666</v>
      </c>
      <c r="E9" s="23">
        <f t="shared" si="0"/>
        <v>6402</v>
      </c>
      <c r="F9" s="23">
        <f t="shared" si="0"/>
        <v>2244837</v>
      </c>
      <c r="G9" s="23">
        <f t="shared" si="0"/>
        <v>1609</v>
      </c>
      <c r="H9" s="23">
        <f t="shared" si="0"/>
        <v>918296</v>
      </c>
      <c r="I9" s="23">
        <f t="shared" si="0"/>
        <v>4822</v>
      </c>
      <c r="J9" s="23">
        <f t="shared" si="0"/>
        <v>2716956</v>
      </c>
      <c r="K9" s="23">
        <f t="shared" si="0"/>
        <v>94499</v>
      </c>
      <c r="L9" s="23">
        <f t="shared" si="0"/>
        <v>5476563</v>
      </c>
    </row>
    <row r="10" spans="2:12" ht="15" customHeight="1" x14ac:dyDescent="0.3">
      <c r="B10" s="108" t="s">
        <v>8</v>
      </c>
      <c r="C10" s="21">
        <f>IF(ISERROR(C9/$E$18*100)=TRUE,0,C9/$E$18*100)</f>
        <v>17.880490809886602</v>
      </c>
      <c r="D10" s="21">
        <f>IF(ISERROR(D9/$F$18*100)=TRUE,0,D9/$F$18*100)</f>
        <v>20.303903125760929</v>
      </c>
      <c r="E10" s="21">
        <f>IF(ISERROR(E9/$E$18*100)=TRUE,0,E9/$E$18*100)</f>
        <v>4.0242890548389534</v>
      </c>
      <c r="F10" s="21">
        <f>IF(ISERROR(F9/$F$18*100)=TRUE,0,F9/$F$18*100)</f>
        <v>11.249434919147774</v>
      </c>
      <c r="G10" s="21">
        <f>IF(ISERROR(G9/$E$18*100)=TRUE,0,G9/$E$18*100)</f>
        <v>1.0114153528953258</v>
      </c>
      <c r="H10" s="21">
        <f>IF(ISERROR(H9/$F$18*100)=TRUE,0,H9/$F$18*100)</f>
        <v>4.6018089903693333</v>
      </c>
      <c r="I10" s="21">
        <f>IF(ISERROR(I9/$E$18*100)=TRUE,0,I9/$E$18*100)</f>
        <v>3.0311030650473962</v>
      </c>
      <c r="J10" s="21">
        <f>IF(ISERROR(J9/$F$18*100)=TRUE,0,J9/$F$18*100)</f>
        <v>13.615340312097517</v>
      </c>
      <c r="K10" s="21">
        <f>IF(ISERROR(K9/$E$18*100)=TRUE,0,K9/$E$18*100)</f>
        <v>59.401951170450829</v>
      </c>
      <c r="L10" s="21">
        <f>IF(ISERROR(L9/$F$18*100)=TRUE,0,L9/$F$18*100)</f>
        <v>27.444415362501907</v>
      </c>
    </row>
    <row r="11" spans="2:12" ht="7.5" customHeight="1" x14ac:dyDescent="0.3">
      <c r="B11" s="114"/>
    </row>
    <row r="12" spans="2:12" ht="30.75" customHeight="1" x14ac:dyDescent="0.3">
      <c r="B12" s="115" t="s">
        <v>5</v>
      </c>
      <c r="C12" s="175" t="s">
        <v>53</v>
      </c>
      <c r="D12" s="176"/>
      <c r="E12" s="175" t="s">
        <v>52</v>
      </c>
      <c r="F12" s="176"/>
    </row>
    <row r="13" spans="2:12" ht="15" customHeight="1" x14ac:dyDescent="0.3">
      <c r="B13" s="116"/>
      <c r="C13" s="52" t="s">
        <v>6</v>
      </c>
      <c r="D13" s="52" t="s">
        <v>7</v>
      </c>
      <c r="E13" s="52" t="s">
        <v>6</v>
      </c>
      <c r="F13" s="52" t="s">
        <v>7</v>
      </c>
    </row>
    <row r="14" spans="2:12" ht="15" customHeight="1" x14ac:dyDescent="0.3">
      <c r="B14" s="108" t="s">
        <v>2</v>
      </c>
      <c r="C14" s="13">
        <v>16591</v>
      </c>
      <c r="D14" s="20">
        <v>3021170</v>
      </c>
      <c r="E14" s="13">
        <f>SUM(C5,E5,G5,I5,K5,C14)</f>
        <v>85641</v>
      </c>
      <c r="F14" s="13">
        <f>SUM(D5,F5,H5,J5,L5,D14)</f>
        <v>10613498</v>
      </c>
    </row>
    <row r="15" spans="2:12" ht="15" customHeight="1" x14ac:dyDescent="0.3">
      <c r="B15" s="108" t="s">
        <v>8</v>
      </c>
      <c r="C15" s="21">
        <f>IF(ISERROR(C14/$E$14*100)=TRUE,0,C14/$E$14*100)</f>
        <v>19.372730351116871</v>
      </c>
      <c r="D15" s="21">
        <f>IF(ISERROR(D14/$F$14*100)=TRUE,0,D14/$F$14*100)</f>
        <v>28.465356096548</v>
      </c>
      <c r="E15" s="21">
        <f>IF(ISERROR(E14/$E$14*100)=TRUE,0,E14/$E$14*100)</f>
        <v>100</v>
      </c>
      <c r="F15" s="21">
        <f>IF(ISERROR(F14/$F$14*100)=TRUE,0,F14/$F$14*100)</f>
        <v>100</v>
      </c>
    </row>
    <row r="16" spans="2:12" ht="15" customHeight="1" x14ac:dyDescent="0.3">
      <c r="B16" s="108" t="s">
        <v>3</v>
      </c>
      <c r="C16" s="13">
        <v>6716</v>
      </c>
      <c r="D16" s="20">
        <v>1525621</v>
      </c>
      <c r="E16" s="13">
        <f>SUM(C7,E7,G7,I7,K7,C16)</f>
        <v>73443</v>
      </c>
      <c r="F16" s="13">
        <f>SUM(D7,F7,H7,J7,L7,D16)</f>
        <v>9341611</v>
      </c>
    </row>
    <row r="17" spans="2:12" ht="15" customHeight="1" thickBot="1" x14ac:dyDescent="0.35">
      <c r="B17" s="107" t="s">
        <v>8</v>
      </c>
      <c r="C17" s="21">
        <f>IF(ISERROR(C16/$E$16*100)=TRUE,0,C16/$E$16*100)</f>
        <v>9.1445066241847428</v>
      </c>
      <c r="D17" s="21">
        <f>IF(ISERROR(D16/$F$16*100)=TRUE,0,D16/$F$16*100)</f>
        <v>16.331455034897086</v>
      </c>
      <c r="E17" s="21">
        <f>IF(ISERROR(E16/$E$16*100)=TRUE,0,E16/$E$16*100)</f>
        <v>100</v>
      </c>
      <c r="F17" s="21">
        <f>IF(ISERROR(F16/$F$16*100)=TRUE,0,F16/$F$16*100)</f>
        <v>100</v>
      </c>
    </row>
    <row r="18" spans="2:12" ht="15" customHeight="1" thickTop="1" x14ac:dyDescent="0.3">
      <c r="B18" s="54" t="s">
        <v>1</v>
      </c>
      <c r="C18" s="23">
        <f>SUM(C14,C16)</f>
        <v>23307</v>
      </c>
      <c r="D18" s="23">
        <f>SUM(D14,D16)</f>
        <v>4546791</v>
      </c>
      <c r="E18" s="23">
        <f>SUM(E14,E16)</f>
        <v>159084</v>
      </c>
      <c r="F18" s="23">
        <f>SUM(F14,F16)</f>
        <v>19955109</v>
      </c>
    </row>
    <row r="19" spans="2:12" ht="15" customHeight="1" x14ac:dyDescent="0.3">
      <c r="B19" s="108" t="s">
        <v>8</v>
      </c>
      <c r="C19" s="21">
        <f>IF(ISERROR(C18/$E$18*100)=TRUE,0,C18/$E$18*100)</f>
        <v>14.650750546880891</v>
      </c>
      <c r="D19" s="21">
        <f>IF(ISERROR(D18/$F$18*100)=TRUE,0,D18/$F$18*100)</f>
        <v>22.785097290122543</v>
      </c>
      <c r="E19" s="21">
        <f>IF(ISERROR(E18/$E$18*100)=TRUE,0,E18/$E$18*100)</f>
        <v>100</v>
      </c>
      <c r="F19" s="21">
        <f>IF(ISERROR(F18/$F$18*100)=TRUE,0,F18/$F$18*100)</f>
        <v>100</v>
      </c>
      <c r="H19" s="8" t="s">
        <v>41</v>
      </c>
    </row>
    <row r="20" spans="2:12" ht="23.15" customHeight="1" x14ac:dyDescent="0.3">
      <c r="B20" s="50"/>
      <c r="C20" s="55"/>
      <c r="D20" s="55"/>
      <c r="E20" s="55"/>
      <c r="F20" s="55"/>
      <c r="G20" s="55"/>
      <c r="H20" s="55"/>
      <c r="I20" s="55"/>
      <c r="J20" s="55"/>
      <c r="K20" s="55"/>
      <c r="L20" s="55"/>
    </row>
  </sheetData>
  <mergeCells count="9">
    <mergeCell ref="G3:H3"/>
    <mergeCell ref="B12:B13"/>
    <mergeCell ref="B3:B4"/>
    <mergeCell ref="E12:F12"/>
    <mergeCell ref="K3:L3"/>
    <mergeCell ref="I3:J3"/>
    <mergeCell ref="C12:D12"/>
    <mergeCell ref="C3:D3"/>
    <mergeCell ref="E3:F3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fitToWidth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0">
    <tabColor indexed="44"/>
    <pageSetUpPr fitToPage="1"/>
  </sheetPr>
  <dimension ref="B1:L20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26953125" style="7" customWidth="1"/>
    <col min="2" max="2" width="11.453125" style="7" customWidth="1"/>
    <col min="3" max="3" width="6.90625" style="7" customWidth="1"/>
    <col min="4" max="4" width="9.453125" style="7" customWidth="1"/>
    <col min="5" max="5" width="6.26953125" style="7" customWidth="1"/>
    <col min="6" max="6" width="9.453125" style="7" customWidth="1"/>
    <col min="7" max="7" width="6.26953125" style="7" customWidth="1"/>
    <col min="8" max="8" width="9.453125" style="7" customWidth="1"/>
    <col min="9" max="9" width="8.453125" style="7" customWidth="1"/>
    <col min="10" max="10" width="10.26953125" style="7" customWidth="1"/>
    <col min="11" max="11" width="6.26953125" style="7" customWidth="1"/>
    <col min="12" max="12" width="9.453125" style="7" customWidth="1"/>
    <col min="13" max="13" width="1.26953125" style="7" customWidth="1"/>
    <col min="14" max="16384" width="10" style="7"/>
  </cols>
  <sheetData>
    <row r="1" spans="2:12" ht="23.15" customHeight="1" x14ac:dyDescent="0.3">
      <c r="B1" s="49" t="s">
        <v>93</v>
      </c>
      <c r="C1" s="56"/>
      <c r="D1" s="56"/>
      <c r="E1" s="56"/>
      <c r="F1" s="56"/>
      <c r="G1" s="56"/>
      <c r="H1" s="56"/>
      <c r="I1" s="56"/>
      <c r="J1" s="56"/>
      <c r="K1" s="56"/>
      <c r="L1" s="50"/>
    </row>
    <row r="2" spans="2:12" ht="23.15" customHeight="1" x14ac:dyDescent="0.3">
      <c r="C2" s="8"/>
      <c r="K2" s="51"/>
      <c r="L2" s="50" t="s">
        <v>4</v>
      </c>
    </row>
    <row r="3" spans="2:12" ht="15" customHeight="1" x14ac:dyDescent="0.3">
      <c r="B3" s="115" t="s">
        <v>5</v>
      </c>
      <c r="C3" s="181" t="s">
        <v>54</v>
      </c>
      <c r="D3" s="182"/>
      <c r="E3" s="183" t="s">
        <v>56</v>
      </c>
      <c r="F3" s="184"/>
      <c r="G3" s="179" t="s">
        <v>32</v>
      </c>
      <c r="H3" s="180"/>
      <c r="I3" s="181" t="s">
        <v>33</v>
      </c>
      <c r="J3" s="182"/>
      <c r="K3" s="183" t="s">
        <v>60</v>
      </c>
      <c r="L3" s="184"/>
    </row>
    <row r="4" spans="2:12" ht="15" customHeight="1" x14ac:dyDescent="0.3">
      <c r="B4" s="116"/>
      <c r="C4" s="52" t="s">
        <v>6</v>
      </c>
      <c r="D4" s="52" t="s">
        <v>7</v>
      </c>
      <c r="E4" s="52" t="s">
        <v>6</v>
      </c>
      <c r="F4" s="52" t="s">
        <v>7</v>
      </c>
      <c r="G4" s="52" t="s">
        <v>6</v>
      </c>
      <c r="H4" s="52" t="s">
        <v>7</v>
      </c>
      <c r="I4" s="52" t="s">
        <v>6</v>
      </c>
      <c r="J4" s="52" t="s">
        <v>7</v>
      </c>
      <c r="K4" s="52" t="s">
        <v>6</v>
      </c>
      <c r="L4" s="52" t="s">
        <v>7</v>
      </c>
    </row>
    <row r="5" spans="2:12" ht="15" customHeight="1" x14ac:dyDescent="0.3">
      <c r="B5" s="108" t="s">
        <v>2</v>
      </c>
      <c r="C5" s="13">
        <v>11022</v>
      </c>
      <c r="D5" s="20">
        <v>629964</v>
      </c>
      <c r="E5" s="13">
        <v>3430</v>
      </c>
      <c r="F5" s="20">
        <v>2072935</v>
      </c>
      <c r="G5" s="13">
        <v>65012</v>
      </c>
      <c r="H5" s="20">
        <v>3867857</v>
      </c>
      <c r="I5" s="13">
        <v>4268</v>
      </c>
      <c r="J5" s="20">
        <v>2827428</v>
      </c>
      <c r="K5" s="13">
        <v>2326</v>
      </c>
      <c r="L5" s="20">
        <v>1315683</v>
      </c>
    </row>
    <row r="6" spans="2:12" ht="15" customHeight="1" x14ac:dyDescent="0.3">
      <c r="B6" s="108" t="s">
        <v>8</v>
      </c>
      <c r="C6" s="21">
        <f>IF(ISERROR(C5/$E$14*100)=TRUE,0,C5/$E$14*100)</f>
        <v>12.800947702170657</v>
      </c>
      <c r="D6" s="21">
        <f>IF(ISERROR(D5/$F$14*100)=TRUE,0,D5/$F$14*100)</f>
        <v>5.8729994768070384</v>
      </c>
      <c r="E6" s="21">
        <f>IF(ISERROR(E5/$E$14*100)=TRUE,0,E5/$E$14*100)</f>
        <v>3.9836010359685496</v>
      </c>
      <c r="F6" s="21">
        <f>IF(ISERROR(F5/$F$14*100)=TRUE,0,F5/$F$14*100)</f>
        <v>19.325463312911527</v>
      </c>
      <c r="G6" s="21">
        <f>IF(ISERROR(G5/$E$14*100)=TRUE,0,G5/$E$14*100)</f>
        <v>75.504918527809721</v>
      </c>
      <c r="H6" s="21">
        <f>IF(ISERROR(H5/$F$14*100)=TRUE,0,H5/$F$14*100)</f>
        <v>36.059079784502671</v>
      </c>
      <c r="I6" s="21">
        <f>IF(ISERROR(I5/$E$14*100)=TRUE,0,I5/$E$14*100)</f>
        <v>4.9568540004413322</v>
      </c>
      <c r="J6" s="21">
        <f>IF(ISERROR(J5/$F$14*100)=TRUE,0,J5/$F$14*100)</f>
        <v>26.359416037598294</v>
      </c>
      <c r="K6" s="21">
        <f>IF(ISERROR(K5/$E$14*100)=TRUE,0,K5/$E$14*100)</f>
        <v>2.7014157462573891</v>
      </c>
      <c r="L6" s="21">
        <f>IF(ISERROR(L5/$F$14*100)=TRUE,0,L5/$F$14*100)</f>
        <v>12.265789109606128</v>
      </c>
    </row>
    <row r="7" spans="2:12" ht="15" customHeight="1" x14ac:dyDescent="0.3">
      <c r="B7" s="108" t="s">
        <v>3</v>
      </c>
      <c r="C7" s="13">
        <v>41073</v>
      </c>
      <c r="D7" s="20">
        <v>3971118</v>
      </c>
      <c r="E7" s="13">
        <v>35545</v>
      </c>
      <c r="F7" s="20">
        <v>4716904</v>
      </c>
      <c r="G7" s="13">
        <v>5889</v>
      </c>
      <c r="H7" s="20">
        <v>880640</v>
      </c>
      <c r="I7" s="13">
        <v>2503</v>
      </c>
      <c r="J7" s="20">
        <v>1087157</v>
      </c>
      <c r="K7" s="13">
        <v>3185</v>
      </c>
      <c r="L7" s="20">
        <v>1381257</v>
      </c>
    </row>
    <row r="8" spans="2:12" ht="15" customHeight="1" thickBot="1" x14ac:dyDescent="0.35">
      <c r="B8" s="107" t="s">
        <v>8</v>
      </c>
      <c r="C8" s="21">
        <f>IF(ISERROR(C7/$E$16*100)=TRUE,0,C7/$E$16*100)</f>
        <v>46.185244740304285</v>
      </c>
      <c r="D8" s="21">
        <f>IF(ISERROR(D7/$F$16*100)=TRUE,0,D7/$F$16*100)</f>
        <v>32.441646189388067</v>
      </c>
      <c r="E8" s="21">
        <f>IF(ISERROR(E7/$E$16*100)=TRUE,0,E7/$E$16*100)</f>
        <v>39.969189596428691</v>
      </c>
      <c r="F8" s="21">
        <f>IF(ISERROR(F7/$F$16*100)=TRUE,0,F7/$F$16*100)</f>
        <v>38.534269361250239</v>
      </c>
      <c r="G8" s="21">
        <f>IF(ISERROR(G7/$E$16*100)=TRUE,0,G7/$E$16*100)</f>
        <v>6.621987833263991</v>
      </c>
      <c r="H8" s="21">
        <f>IF(ISERROR(H7/$F$16*100)=TRUE,0,H7/$F$16*100)</f>
        <v>7.1942992628833258</v>
      </c>
      <c r="I8" s="21">
        <f>IF(ISERROR(I7/$E$16*100)=TRUE,0,I7/$E$16*100)</f>
        <v>2.8145416109118306</v>
      </c>
      <c r="J8" s="21">
        <f>IF(ISERROR(J7/$F$16*100)=TRUE,0,J7/$F$16*100)</f>
        <v>8.8814189722684045</v>
      </c>
      <c r="K8" s="21">
        <f>IF(ISERROR(K7/$E$16*100)=TRUE,0,K7/$E$16*100)</f>
        <v>3.5814282983436598</v>
      </c>
      <c r="L8" s="21">
        <f>IF(ISERROR(L7/$F$16*100)=TRUE,0,L7/$F$16*100)</f>
        <v>11.284039127171642</v>
      </c>
    </row>
    <row r="9" spans="2:12" ht="15" customHeight="1" thickTop="1" x14ac:dyDescent="0.3">
      <c r="B9" s="54" t="s">
        <v>1</v>
      </c>
      <c r="C9" s="23">
        <f t="shared" ref="C9:L9" si="0">SUM(C5,C7)</f>
        <v>52095</v>
      </c>
      <c r="D9" s="23">
        <f t="shared" si="0"/>
        <v>4601082</v>
      </c>
      <c r="E9" s="23">
        <f t="shared" si="0"/>
        <v>38975</v>
      </c>
      <c r="F9" s="23">
        <f t="shared" si="0"/>
        <v>6789839</v>
      </c>
      <c r="G9" s="23">
        <f t="shared" si="0"/>
        <v>70901</v>
      </c>
      <c r="H9" s="23">
        <f t="shared" si="0"/>
        <v>4748497</v>
      </c>
      <c r="I9" s="23">
        <f t="shared" si="0"/>
        <v>6771</v>
      </c>
      <c r="J9" s="23">
        <f t="shared" si="0"/>
        <v>3914585</v>
      </c>
      <c r="K9" s="23">
        <f t="shared" si="0"/>
        <v>5511</v>
      </c>
      <c r="L9" s="23">
        <f t="shared" si="0"/>
        <v>2696940</v>
      </c>
    </row>
    <row r="10" spans="2:12" ht="15" customHeight="1" x14ac:dyDescent="0.3">
      <c r="B10" s="108" t="s">
        <v>8</v>
      </c>
      <c r="C10" s="21">
        <f>IF(ISERROR(C9/$E$18*100)=TRUE,0,C9/$E$18*100)</f>
        <v>29.762788943862333</v>
      </c>
      <c r="D10" s="21">
        <f>IF(ISERROR(D9/$F$18*100)=TRUE,0,D9/$F$18*100)</f>
        <v>20.03323254197597</v>
      </c>
      <c r="E10" s="21">
        <f>IF(ISERROR(E9/$E$18*100)=TRUE,0,E9/$E$18*100)</f>
        <v>22.26710239153536</v>
      </c>
      <c r="F10" s="21">
        <f>IF(ISERROR(F9/$F$18*100)=TRUE,0,F9/$F$18*100)</f>
        <v>29.563138324763084</v>
      </c>
      <c r="G10" s="21">
        <f>IF(ISERROR(G9/$E$18*100)=TRUE,0,G9/$E$18*100)</f>
        <v>40.506987213912723</v>
      </c>
      <c r="H10" s="21">
        <f>IF(ISERROR(H9/$F$18*100)=TRUE,0,H9/$F$18*100)</f>
        <v>20.675081345186911</v>
      </c>
      <c r="I10" s="21">
        <f>IF(ISERROR(I9/$E$18*100)=TRUE,0,I9/$E$18*100)</f>
        <v>3.8683912839791126</v>
      </c>
      <c r="J10" s="21">
        <f>IF(ISERROR(J9/$F$18*100)=TRUE,0,J9/$F$18*100)</f>
        <v>17.044206473679672</v>
      </c>
      <c r="K10" s="21">
        <f>IF(ISERROR(K9/$E$18*100)=TRUE,0,K9/$E$18*100)</f>
        <v>3.1485311425208815</v>
      </c>
      <c r="L10" s="21">
        <f>IF(ISERROR(L9/$F$18*100)=TRUE,0,L9/$F$18*100)</f>
        <v>11.742547985833914</v>
      </c>
    </row>
    <row r="11" spans="2:12" ht="7.5" customHeight="1" x14ac:dyDescent="0.3">
      <c r="B11" s="51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2" spans="2:12" ht="15" customHeight="1" x14ac:dyDescent="0.3">
      <c r="B12" s="115" t="s">
        <v>5</v>
      </c>
      <c r="C12" s="179" t="s">
        <v>46</v>
      </c>
      <c r="D12" s="185"/>
      <c r="E12" s="179" t="s">
        <v>52</v>
      </c>
      <c r="F12" s="185"/>
    </row>
    <row r="13" spans="2:12" ht="15" customHeight="1" x14ac:dyDescent="0.3">
      <c r="B13" s="116"/>
      <c r="C13" s="52" t="s">
        <v>6</v>
      </c>
      <c r="D13" s="52" t="s">
        <v>7</v>
      </c>
      <c r="E13" s="52" t="s">
        <v>6</v>
      </c>
      <c r="F13" s="52" t="s">
        <v>7</v>
      </c>
    </row>
    <row r="14" spans="2:12" ht="15" customHeight="1" x14ac:dyDescent="0.3">
      <c r="B14" s="108" t="s">
        <v>2</v>
      </c>
      <c r="C14" s="13">
        <v>45</v>
      </c>
      <c r="D14" s="20">
        <v>12577</v>
      </c>
      <c r="E14" s="13">
        <f>SUM(C5,E5,G5,I5,K5,C14)</f>
        <v>86103</v>
      </c>
      <c r="F14" s="13">
        <f>SUM(D5,F5,H5,J5,L5,D14)</f>
        <v>10726444</v>
      </c>
    </row>
    <row r="15" spans="2:12" ht="15" customHeight="1" x14ac:dyDescent="0.3">
      <c r="B15" s="108" t="s">
        <v>8</v>
      </c>
      <c r="C15" s="21">
        <f>IF(ISERROR(C14/$E$14*100)=TRUE,0,C14/$E$14*100)</f>
        <v>5.2262987352357057E-2</v>
      </c>
      <c r="D15" s="21">
        <f>IF(ISERROR(D14/$F$14*100)=TRUE,0,D14/$F$14*100)</f>
        <v>0.11725227857433461</v>
      </c>
      <c r="E15" s="21">
        <f>IF(ISERROR(E14/$E$14*100)=TRUE,0,E14/$E$14*100)</f>
        <v>100</v>
      </c>
      <c r="F15" s="21">
        <f>IF(ISERROR(F14/$F$14*100)=TRUE,0,F14/$F$14*100)</f>
        <v>100</v>
      </c>
    </row>
    <row r="16" spans="2:12" ht="15" customHeight="1" x14ac:dyDescent="0.3">
      <c r="B16" s="108" t="s">
        <v>3</v>
      </c>
      <c r="C16" s="13">
        <v>736</v>
      </c>
      <c r="D16" s="20">
        <v>203727</v>
      </c>
      <c r="E16" s="13">
        <f>SUM(C7,E7,G7,I7,K7,C16)</f>
        <v>88931</v>
      </c>
      <c r="F16" s="13">
        <f>SUM(D7,F7,H7,J7,L7,D16)</f>
        <v>12240803</v>
      </c>
    </row>
    <row r="17" spans="2:8" ht="15" customHeight="1" thickBot="1" x14ac:dyDescent="0.35">
      <c r="B17" s="107" t="s">
        <v>8</v>
      </c>
      <c r="C17" s="21">
        <f>IF(ISERROR(C16/$E$16*100)=TRUE,0,C16/$E$16*100)</f>
        <v>0.82760792074754597</v>
      </c>
      <c r="D17" s="21">
        <f>IF(ISERROR(D16/$F$16*100)=TRUE,0,D16/$F$16*100)</f>
        <v>1.6643270870383258</v>
      </c>
      <c r="E17" s="21">
        <f>IF(ISERROR(E16/$E$16*100)=TRUE,0,E16/$E$16*100)</f>
        <v>100</v>
      </c>
      <c r="F17" s="21">
        <f>IF(ISERROR(F16/$F$16*100)=TRUE,0,F16/$F$16*100)</f>
        <v>100</v>
      </c>
    </row>
    <row r="18" spans="2:8" ht="15" customHeight="1" thickTop="1" x14ac:dyDescent="0.3">
      <c r="B18" s="54" t="s">
        <v>1</v>
      </c>
      <c r="C18" s="23">
        <f>SUM(C14,C16)</f>
        <v>781</v>
      </c>
      <c r="D18" s="23">
        <f>SUM(D14,D16)</f>
        <v>216304</v>
      </c>
      <c r="E18" s="23">
        <f>SUM(E14,E16)</f>
        <v>175034</v>
      </c>
      <c r="F18" s="23">
        <f>SUM(F14,F16)</f>
        <v>22967247</v>
      </c>
    </row>
    <row r="19" spans="2:8" ht="15" customHeight="1" x14ac:dyDescent="0.3">
      <c r="B19" s="108" t="s">
        <v>8</v>
      </c>
      <c r="C19" s="21">
        <f>IF(ISERROR(C18/$E$18*100)=TRUE,0,C18/$E$18*100)</f>
        <v>0.44619902418958601</v>
      </c>
      <c r="D19" s="21">
        <f>IF(ISERROR(D18/$F$18*100)=TRUE,0,D18/$F$18*100)</f>
        <v>0.94179332856044962</v>
      </c>
      <c r="E19" s="21">
        <f>IF(ISERROR(E18/$E$18*100)=TRUE,0,E18/$E$18*100)</f>
        <v>100</v>
      </c>
      <c r="F19" s="21">
        <f>IF(ISERROR(F18/$F$18*100)=TRUE,0,F18/$F$18*100)</f>
        <v>100</v>
      </c>
      <c r="H19" s="8" t="s">
        <v>42</v>
      </c>
    </row>
    <row r="20" spans="2:8" ht="23.15" customHeight="1" x14ac:dyDescent="0.3"/>
  </sheetData>
  <mergeCells count="9">
    <mergeCell ref="G3:H3"/>
    <mergeCell ref="I3:J3"/>
    <mergeCell ref="K3:L3"/>
    <mergeCell ref="B12:B13"/>
    <mergeCell ref="C12:D12"/>
    <mergeCell ref="E12:F12"/>
    <mergeCell ref="B3:B4"/>
    <mergeCell ref="C3:D3"/>
    <mergeCell ref="E3:F3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1">
    <tabColor indexed="44"/>
    <pageSetUpPr fitToPage="1"/>
  </sheetPr>
  <dimension ref="B1:L19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26953125" style="7" customWidth="1"/>
    <col min="2" max="2" width="11.453125" style="7" customWidth="1"/>
    <col min="3" max="3" width="6.08984375" style="7" customWidth="1"/>
    <col min="4" max="4" width="10" style="7" customWidth="1"/>
    <col min="5" max="5" width="6.08984375" style="7" customWidth="1"/>
    <col min="6" max="6" width="10" style="7" customWidth="1"/>
    <col min="7" max="7" width="6.08984375" style="7" customWidth="1"/>
    <col min="8" max="8" width="10" style="7" customWidth="1"/>
    <col min="9" max="9" width="6.08984375" style="7" customWidth="1"/>
    <col min="10" max="10" width="10" style="7" customWidth="1"/>
    <col min="11" max="11" width="6.08984375" style="7" customWidth="1"/>
    <col min="12" max="12" width="10" style="7" customWidth="1"/>
    <col min="13" max="13" width="0.90625" style="7" customWidth="1"/>
    <col min="14" max="16384" width="10" style="7"/>
  </cols>
  <sheetData>
    <row r="1" spans="2:12" ht="22.5" customHeight="1" x14ac:dyDescent="0.3">
      <c r="B1" s="49" t="s">
        <v>92</v>
      </c>
      <c r="C1" s="56"/>
      <c r="D1" s="56"/>
      <c r="E1" s="56"/>
      <c r="F1" s="56"/>
      <c r="G1" s="56"/>
      <c r="H1" s="56"/>
      <c r="I1" s="56"/>
      <c r="J1" s="56"/>
      <c r="K1" s="56"/>
      <c r="L1" s="50"/>
    </row>
    <row r="2" spans="2:12" x14ac:dyDescent="0.3">
      <c r="C2" s="8"/>
      <c r="K2" s="51"/>
      <c r="L2" s="50" t="s">
        <v>4</v>
      </c>
    </row>
    <row r="3" spans="2:12" ht="19.899999999999999" customHeight="1" x14ac:dyDescent="0.3">
      <c r="B3" s="115" t="s">
        <v>5</v>
      </c>
      <c r="C3" s="187" t="s">
        <v>89</v>
      </c>
      <c r="D3" s="188"/>
      <c r="E3" s="189" t="s">
        <v>32</v>
      </c>
      <c r="F3" s="190"/>
      <c r="G3" s="177" t="s">
        <v>88</v>
      </c>
      <c r="H3" s="178"/>
      <c r="I3" s="183" t="s">
        <v>60</v>
      </c>
      <c r="J3" s="186"/>
      <c r="K3" s="179" t="s">
        <v>46</v>
      </c>
      <c r="L3" s="185"/>
    </row>
    <row r="4" spans="2:12" ht="15" customHeight="1" x14ac:dyDescent="0.3">
      <c r="B4" s="116"/>
      <c r="C4" s="52" t="s">
        <v>6</v>
      </c>
      <c r="D4" s="52" t="s">
        <v>7</v>
      </c>
      <c r="E4" s="52" t="s">
        <v>6</v>
      </c>
      <c r="F4" s="52" t="s">
        <v>7</v>
      </c>
      <c r="G4" s="52" t="s">
        <v>6</v>
      </c>
      <c r="H4" s="52" t="s">
        <v>7</v>
      </c>
      <c r="I4" s="52" t="s">
        <v>6</v>
      </c>
      <c r="J4" s="52" t="s">
        <v>7</v>
      </c>
      <c r="K4" s="52" t="s">
        <v>6</v>
      </c>
      <c r="L4" s="52" t="s">
        <v>7</v>
      </c>
    </row>
    <row r="5" spans="2:12" ht="15" customHeight="1" x14ac:dyDescent="0.3">
      <c r="B5" s="108" t="s">
        <v>2</v>
      </c>
      <c r="C5" s="13">
        <v>13990</v>
      </c>
      <c r="D5" s="20">
        <v>2589953</v>
      </c>
      <c r="E5" s="13">
        <v>65012</v>
      </c>
      <c r="F5" s="20">
        <v>3867857</v>
      </c>
      <c r="G5" s="13">
        <v>4268</v>
      </c>
      <c r="H5" s="20">
        <v>2827428</v>
      </c>
      <c r="I5" s="13">
        <v>2326</v>
      </c>
      <c r="J5" s="20">
        <v>1315683</v>
      </c>
      <c r="K5" s="13">
        <v>45</v>
      </c>
      <c r="L5" s="20">
        <v>12577</v>
      </c>
    </row>
    <row r="6" spans="2:12" ht="15" customHeight="1" x14ac:dyDescent="0.3">
      <c r="B6" s="108" t="s">
        <v>8</v>
      </c>
      <c r="C6" s="21">
        <f>IF(ISERROR(C5/$C$14*100)=TRUE,0,C5/$C$14*100)</f>
        <v>16.335633633423242</v>
      </c>
      <c r="D6" s="21">
        <f>IF(ISERROR(D5/$D$14*100)=TRUE,0,D5/$D$14*100)</f>
        <v>24.402444886690514</v>
      </c>
      <c r="E6" s="21">
        <f>IF(ISERROR(E5/$C$14*100)=TRUE,0,E5/$C$14*100)</f>
        <v>75.912238297077337</v>
      </c>
      <c r="F6" s="21">
        <f>IF(ISERROR(F5/$D$14*100)=TRUE,0,F5/$D$14*100)</f>
        <v>36.442810843324224</v>
      </c>
      <c r="G6" s="21">
        <f>IF(ISERROR(G5/$C$14*100)=TRUE,0,G5/$C$14*100)</f>
        <v>4.9835943064653607</v>
      </c>
      <c r="H6" s="21">
        <f>IF(ISERROR(H5/$D$14*100)=TRUE,0,H5/$D$14*100)</f>
        <v>26.639925875521907</v>
      </c>
      <c r="I6" s="21">
        <f>IF(ISERROR(I5/$C$14*100)=TRUE,0,I5/$C$14*100)</f>
        <v>2.7159888371224064</v>
      </c>
      <c r="J6" s="21">
        <f>IF(ISERROR(J5/$D$14*100)=TRUE,0,J5/$D$14*100)</f>
        <v>12.396318348578387</v>
      </c>
      <c r="K6" s="21">
        <f>IF(ISERROR(K5/$C$14*100)=TRUE,0,K5/$C$14*100)</f>
        <v>5.254492591165446E-2</v>
      </c>
      <c r="L6" s="21">
        <f>IF(ISERROR(L5/$D$14*100)=TRUE,0,L5/$D$14*100)</f>
        <v>0.11850004588496649</v>
      </c>
    </row>
    <row r="7" spans="2:12" ht="15" customHeight="1" x14ac:dyDescent="0.3">
      <c r="B7" s="108" t="s">
        <v>3</v>
      </c>
      <c r="C7" s="13">
        <v>61130</v>
      </c>
      <c r="D7" s="20">
        <v>5788830</v>
      </c>
      <c r="E7" s="13">
        <v>5889</v>
      </c>
      <c r="F7" s="20">
        <v>880640</v>
      </c>
      <c r="G7" s="13">
        <v>2503</v>
      </c>
      <c r="H7" s="20">
        <v>1087157</v>
      </c>
      <c r="I7" s="13">
        <v>3185</v>
      </c>
      <c r="J7" s="20">
        <v>1381257</v>
      </c>
      <c r="K7" s="13">
        <v>736</v>
      </c>
      <c r="L7" s="20">
        <v>203727</v>
      </c>
    </row>
    <row r="8" spans="2:12" ht="15" customHeight="1" thickBot="1" x14ac:dyDescent="0.35">
      <c r="B8" s="107" t="s">
        <v>8</v>
      </c>
      <c r="C8" s="21">
        <f>IF(ISERROR(C7/$C$16*100)=TRUE,0,C7/$C$16*100)</f>
        <v>83.234617322277131</v>
      </c>
      <c r="D8" s="21">
        <f>IF(ISERROR(D7/$D$16*100)=TRUE,0,D7/$D$16*100)</f>
        <v>61.968219400272609</v>
      </c>
      <c r="E8" s="21">
        <f>IF(ISERROR(E7/$C$16*100)=TRUE,0,E7/$C$16*100)</f>
        <v>8.0184632980678892</v>
      </c>
      <c r="F8" s="21">
        <f>IF(ISERROR(F7/$D$16*100)=TRUE,0,F7/$D$16*100)</f>
        <v>9.4270677723574661</v>
      </c>
      <c r="G8" s="21">
        <f>IF(ISERROR(G7/$C$16*100)=TRUE,0,G7/$C$16*100)</f>
        <v>3.4080851817055406</v>
      </c>
      <c r="H8" s="21">
        <f>IF(ISERROR(H7/$D$16*100)=TRUE,0,H7/$D$16*100)</f>
        <v>11.637789242133932</v>
      </c>
      <c r="I8" s="21">
        <f>IF(ISERROR(I7/$C$16*100)=TRUE,0,I7/$C$16*100)</f>
        <v>4.3366964857100063</v>
      </c>
      <c r="J8" s="21">
        <f>IF(ISERROR(J7/$D$16*100)=TRUE,0,J7/$D$16*100)</f>
        <v>14.786068484333162</v>
      </c>
      <c r="K8" s="21">
        <f>IF(ISERROR(K7/$C$16*100)=TRUE,0,K7/$C$16*100)</f>
        <v>1.0021377122394239</v>
      </c>
      <c r="L8" s="21">
        <f>IF(ISERROR(L7/$D$16*100)=TRUE,0,L7/$D$16*100)</f>
        <v>2.1808551009028316</v>
      </c>
    </row>
    <row r="9" spans="2:12" ht="15" customHeight="1" thickTop="1" x14ac:dyDescent="0.3">
      <c r="B9" s="54" t="s">
        <v>1</v>
      </c>
      <c r="C9" s="23">
        <f t="shared" ref="C9:L9" si="0">SUM(C5,C7)</f>
        <v>75120</v>
      </c>
      <c r="D9" s="23">
        <f t="shared" si="0"/>
        <v>8378783</v>
      </c>
      <c r="E9" s="23">
        <f t="shared" si="0"/>
        <v>70901</v>
      </c>
      <c r="F9" s="23">
        <f t="shared" si="0"/>
        <v>4748497</v>
      </c>
      <c r="G9" s="23">
        <f t="shared" si="0"/>
        <v>6771</v>
      </c>
      <c r="H9" s="23">
        <f t="shared" si="0"/>
        <v>3914585</v>
      </c>
      <c r="I9" s="23">
        <f t="shared" si="0"/>
        <v>5511</v>
      </c>
      <c r="J9" s="23">
        <f t="shared" si="0"/>
        <v>2696940</v>
      </c>
      <c r="K9" s="23">
        <f t="shared" si="0"/>
        <v>781</v>
      </c>
      <c r="L9" s="23">
        <f t="shared" si="0"/>
        <v>216304</v>
      </c>
    </row>
    <row r="10" spans="2:12" ht="15" customHeight="1" x14ac:dyDescent="0.3">
      <c r="B10" s="108" t="s">
        <v>8</v>
      </c>
      <c r="C10" s="21">
        <f>IF(ISERROR(C9/$C$18*100)=TRUE,0,C9/$C$18*100)</f>
        <v>47.220336426039076</v>
      </c>
      <c r="D10" s="21">
        <f>IF(ISERROR(D9/$D$18*100)=TRUE,0,D9/$D$18*100)</f>
        <v>41.988159523458378</v>
      </c>
      <c r="E10" s="21">
        <f>IF(ISERROR(E9/$C$18*100)=TRUE,0,E9/$C$18*100)</f>
        <v>44.568278393804533</v>
      </c>
      <c r="F10" s="21">
        <f>IF(ISERROR(F9/$D$18*100)=TRUE,0,F9/$D$18*100)</f>
        <v>23.795896078543095</v>
      </c>
      <c r="G10" s="21">
        <f>IF(ISERROR(G9/$C$18*100)=TRUE,0,G9/$C$18*100)</f>
        <v>4.2562419853662217</v>
      </c>
      <c r="H10" s="21">
        <f>IF(ISERROR(H9/$D$18*100)=TRUE,0,H9/$D$18*100)</f>
        <v>19.61695623912653</v>
      </c>
      <c r="I10" s="21">
        <f>IF(ISERROR(I9/$C$18*100)=TRUE,0,I9/$C$18*100)</f>
        <v>3.4642075884438412</v>
      </c>
      <c r="J10" s="21">
        <f>IF(ISERROR(J9/$D$18*100)=TRUE,0,J9/$D$18*100)</f>
        <v>13.515035172195752</v>
      </c>
      <c r="K10" s="21">
        <f>IF(ISERROR(K9/$C$18*100)=TRUE,0,K9/$C$18*100)</f>
        <v>0.49093560634633276</v>
      </c>
      <c r="L10" s="21">
        <f>IF(ISERROR(L9/$D$18*100)=TRUE,0,L9/$D$18*100)</f>
        <v>1.0839529866762443</v>
      </c>
    </row>
    <row r="11" spans="2:12" ht="7.5" customHeight="1" x14ac:dyDescent="0.3">
      <c r="B11" s="51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2" spans="2:12" ht="15" customHeight="1" x14ac:dyDescent="0.3">
      <c r="B12" s="115" t="s">
        <v>5</v>
      </c>
      <c r="C12" s="179" t="s">
        <v>52</v>
      </c>
      <c r="D12" s="185"/>
    </row>
    <row r="13" spans="2:12" ht="15" customHeight="1" x14ac:dyDescent="0.3">
      <c r="B13" s="116"/>
      <c r="C13" s="52" t="s">
        <v>6</v>
      </c>
      <c r="D13" s="52" t="s">
        <v>7</v>
      </c>
    </row>
    <row r="14" spans="2:12" ht="15" customHeight="1" x14ac:dyDescent="0.3">
      <c r="B14" s="108" t="s">
        <v>2</v>
      </c>
      <c r="C14" s="13">
        <f>SUM(C5,E5,G5,I5,K5)</f>
        <v>85641</v>
      </c>
      <c r="D14" s="13">
        <f>SUM(D5,F5,H5,J5,L5)</f>
        <v>10613498</v>
      </c>
    </row>
    <row r="15" spans="2:12" ht="15" customHeight="1" x14ac:dyDescent="0.3">
      <c r="B15" s="108" t="s">
        <v>8</v>
      </c>
      <c r="C15" s="21">
        <f>IF(ISERROR(C14/$C$14*100)=TRUE,0,C14/$C$14*100)</f>
        <v>100</v>
      </c>
      <c r="D15" s="21">
        <f>IF(ISERROR(D14/$D$14*100)=TRUE,0,D14/$D$14*100)</f>
        <v>100</v>
      </c>
    </row>
    <row r="16" spans="2:12" ht="15" customHeight="1" x14ac:dyDescent="0.3">
      <c r="B16" s="108" t="s">
        <v>3</v>
      </c>
      <c r="C16" s="13">
        <f>SUM(C7,E7,G7,I7,K7)</f>
        <v>73443</v>
      </c>
      <c r="D16" s="13">
        <f>SUM(D7,F7,H7,J7,L7)</f>
        <v>9341611</v>
      </c>
    </row>
    <row r="17" spans="2:6" ht="15" customHeight="1" thickBot="1" x14ac:dyDescent="0.35">
      <c r="B17" s="107" t="s">
        <v>8</v>
      </c>
      <c r="C17" s="21">
        <f>IF(ISERROR(C16/$C$16*100)=TRUE,0,C16/$C$16*100)</f>
        <v>100</v>
      </c>
      <c r="D17" s="21">
        <f>IF(ISERROR(D16/$D$16*100)=TRUE,0,D16/$D$16*100)</f>
        <v>100</v>
      </c>
    </row>
    <row r="18" spans="2:6" ht="15" customHeight="1" thickTop="1" x14ac:dyDescent="0.3">
      <c r="B18" s="54" t="s">
        <v>1</v>
      </c>
      <c r="C18" s="23">
        <f>SUM(C14,C16)</f>
        <v>159084</v>
      </c>
      <c r="D18" s="23">
        <f>SUM(D14,D16)</f>
        <v>19955109</v>
      </c>
    </row>
    <row r="19" spans="2:6" ht="15" customHeight="1" x14ac:dyDescent="0.3">
      <c r="B19" s="108" t="s">
        <v>8</v>
      </c>
      <c r="C19" s="21">
        <f>IF(ISERROR(C18/$C$18*100)=TRUE,0,C18/$C$18*100)</f>
        <v>100</v>
      </c>
      <c r="D19" s="21">
        <f>IF(ISERROR(D18/$D$18*100)=TRUE,0,D18/$D$18*100)</f>
        <v>100</v>
      </c>
      <c r="F19" s="8" t="s">
        <v>41</v>
      </c>
    </row>
  </sheetData>
  <mergeCells count="8">
    <mergeCell ref="G3:H3"/>
    <mergeCell ref="I3:J3"/>
    <mergeCell ref="K3:L3"/>
    <mergeCell ref="B12:B13"/>
    <mergeCell ref="C12:D12"/>
    <mergeCell ref="B3:B4"/>
    <mergeCell ref="C3:D3"/>
    <mergeCell ref="E3:F3"/>
  </mergeCells>
  <phoneticPr fontId="2"/>
  <printOptions horizontalCentered="1"/>
  <pageMargins left="0.59055118110236227" right="0.11811023622047245" top="0.74803149606299213" bottom="0.55118110236220474" header="0.31496062992125984" footer="0.31496062992125984"/>
  <pageSetup paperSize="9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9">
    <tabColor rgb="FF99CCFF"/>
    <pageSetUpPr fitToPage="1"/>
  </sheetPr>
  <dimension ref="B1:L8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08984375" style="7" customWidth="1"/>
    <col min="2" max="2" width="11.453125" style="7" customWidth="1"/>
    <col min="3" max="3" width="6.453125" style="7" customWidth="1"/>
    <col min="4" max="4" width="10.08984375" style="7" customWidth="1"/>
    <col min="5" max="5" width="6.453125" style="7" customWidth="1"/>
    <col min="6" max="6" width="10.08984375" style="7" customWidth="1"/>
    <col min="7" max="7" width="6.453125" style="7" customWidth="1"/>
    <col min="8" max="8" width="10.08984375" style="7" customWidth="1"/>
    <col min="9" max="9" width="6.453125" style="7" customWidth="1"/>
    <col min="10" max="10" width="10.08984375" style="7" customWidth="1"/>
    <col min="11" max="11" width="6.26953125" style="7" customWidth="1"/>
    <col min="12" max="12" width="9.453125" style="7" customWidth="1"/>
    <col min="13" max="13" width="1.08984375" style="7" customWidth="1"/>
    <col min="14" max="16384" width="10" style="7"/>
  </cols>
  <sheetData>
    <row r="1" spans="2:12" ht="33" customHeight="1" x14ac:dyDescent="0.3">
      <c r="B1" s="49" t="s">
        <v>67</v>
      </c>
      <c r="C1" s="56"/>
      <c r="D1" s="56"/>
      <c r="E1" s="56"/>
      <c r="F1" s="56"/>
      <c r="G1" s="56"/>
      <c r="H1" s="56"/>
      <c r="I1" s="56"/>
      <c r="J1" s="50" t="s">
        <v>94</v>
      </c>
      <c r="K1" s="56"/>
    </row>
    <row r="2" spans="2:12" x14ac:dyDescent="0.3">
      <c r="C2" s="8"/>
      <c r="F2" s="50" t="s">
        <v>4</v>
      </c>
      <c r="K2" s="51"/>
    </row>
    <row r="3" spans="2:12" ht="15" customHeight="1" x14ac:dyDescent="0.3">
      <c r="B3" s="115" t="s">
        <v>5</v>
      </c>
      <c r="C3" s="195" t="s">
        <v>38</v>
      </c>
      <c r="D3" s="196"/>
      <c r="E3" s="197"/>
      <c r="F3" s="198"/>
    </row>
    <row r="4" spans="2:12" ht="15" customHeight="1" x14ac:dyDescent="0.3">
      <c r="B4" s="116"/>
      <c r="C4" s="199" t="s">
        <v>6</v>
      </c>
      <c r="D4" s="200"/>
      <c r="E4" s="199" t="s">
        <v>7</v>
      </c>
      <c r="F4" s="200"/>
    </row>
    <row r="5" spans="2:12" ht="15" customHeight="1" x14ac:dyDescent="0.3">
      <c r="B5" s="53" t="s">
        <v>2</v>
      </c>
      <c r="C5" s="191">
        <v>462</v>
      </c>
      <c r="D5" s="192"/>
      <c r="E5" s="191">
        <v>112946</v>
      </c>
      <c r="F5" s="192"/>
    </row>
    <row r="6" spans="2:12" ht="15" customHeight="1" thickBot="1" x14ac:dyDescent="0.35">
      <c r="B6" s="53" t="s">
        <v>3</v>
      </c>
      <c r="C6" s="191">
        <v>15488</v>
      </c>
      <c r="D6" s="192"/>
      <c r="E6" s="191">
        <v>2899192</v>
      </c>
      <c r="F6" s="192"/>
      <c r="G6" s="14" t="s">
        <v>48</v>
      </c>
      <c r="H6" s="15" t="s">
        <v>47</v>
      </c>
    </row>
    <row r="7" spans="2:12" ht="15" customHeight="1" thickTop="1" x14ac:dyDescent="0.3">
      <c r="B7" s="54" t="s">
        <v>1</v>
      </c>
      <c r="C7" s="193">
        <f>C5+C6</f>
        <v>15950</v>
      </c>
      <c r="D7" s="194"/>
      <c r="E7" s="193">
        <f>E5+E6</f>
        <v>3012138</v>
      </c>
      <c r="F7" s="194"/>
      <c r="G7" s="15"/>
      <c r="H7" s="15" t="s">
        <v>49</v>
      </c>
    </row>
    <row r="8" spans="2:12" ht="22.5" customHeight="1" x14ac:dyDescent="0.3">
      <c r="B8" s="50"/>
      <c r="C8" s="56"/>
      <c r="D8" s="56"/>
      <c r="E8" s="56"/>
      <c r="F8" s="56"/>
      <c r="G8" s="56"/>
      <c r="H8" s="56"/>
      <c r="I8" s="56"/>
      <c r="J8" s="56"/>
      <c r="K8" s="56"/>
      <c r="L8" s="56"/>
    </row>
  </sheetData>
  <mergeCells count="10">
    <mergeCell ref="B3:B4"/>
    <mergeCell ref="C5:D5"/>
    <mergeCell ref="C6:D6"/>
    <mergeCell ref="C7:D7"/>
    <mergeCell ref="E7:F7"/>
    <mergeCell ref="E5:F5"/>
    <mergeCell ref="E6:F6"/>
    <mergeCell ref="C3:F3"/>
    <mergeCell ref="C4:D4"/>
    <mergeCell ref="E4:F4"/>
  </mergeCells>
  <phoneticPr fontId="2"/>
  <printOptions horizontalCentered="1"/>
  <pageMargins left="0.59055118110236227" right="0.11811023622047245" top="0.70866141732283472" bottom="0.55118110236220474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2">
    <tabColor rgb="FF99CCFF"/>
    <pageSetUpPr fitToPage="1"/>
  </sheetPr>
  <dimension ref="B1:J11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26953125" style="7" customWidth="1"/>
    <col min="2" max="2" width="11.453125" style="7" customWidth="1"/>
    <col min="3" max="3" width="6.453125" style="7" customWidth="1"/>
    <col min="4" max="4" width="10.08984375" style="7" customWidth="1"/>
    <col min="5" max="5" width="6.453125" style="7" customWidth="1"/>
    <col min="6" max="6" width="10.08984375" style="7" customWidth="1"/>
    <col min="7" max="7" width="6.453125" style="7" customWidth="1"/>
    <col min="8" max="8" width="10.08984375" style="7" customWidth="1"/>
    <col min="9" max="9" width="6.453125" style="7" customWidth="1"/>
    <col min="10" max="10" width="10.08984375" style="7" customWidth="1"/>
    <col min="11" max="11" width="1.08984375" style="7" customWidth="1"/>
    <col min="12" max="16384" width="10" style="7"/>
  </cols>
  <sheetData>
    <row r="1" spans="2:10" ht="33" customHeight="1" x14ac:dyDescent="0.3">
      <c r="B1" s="49" t="s">
        <v>68</v>
      </c>
      <c r="C1" s="56"/>
      <c r="D1" s="56"/>
      <c r="E1" s="56"/>
      <c r="F1" s="56"/>
      <c r="G1" s="56"/>
      <c r="H1" s="56"/>
      <c r="I1" s="56"/>
      <c r="J1" s="50"/>
    </row>
    <row r="2" spans="2:10" x14ac:dyDescent="0.3">
      <c r="C2" s="8"/>
      <c r="J2" s="50" t="s">
        <v>4</v>
      </c>
    </row>
    <row r="3" spans="2:10" ht="29.25" customHeight="1" x14ac:dyDescent="0.3">
      <c r="B3" s="115" t="s">
        <v>5</v>
      </c>
      <c r="C3" s="202" t="s">
        <v>50</v>
      </c>
      <c r="D3" s="203"/>
      <c r="E3" s="117" t="s">
        <v>59</v>
      </c>
      <c r="F3" s="118"/>
      <c r="G3" s="201" t="s">
        <v>51</v>
      </c>
      <c r="H3" s="120"/>
      <c r="I3" s="179" t="s">
        <v>52</v>
      </c>
      <c r="J3" s="185"/>
    </row>
    <row r="4" spans="2:10" ht="15" customHeight="1" x14ac:dyDescent="0.3">
      <c r="B4" s="116"/>
      <c r="C4" s="52" t="s">
        <v>6</v>
      </c>
      <c r="D4" s="52" t="s">
        <v>7</v>
      </c>
      <c r="E4" s="52" t="s">
        <v>6</v>
      </c>
      <c r="F4" s="52" t="s">
        <v>7</v>
      </c>
      <c r="G4" s="52" t="s">
        <v>6</v>
      </c>
      <c r="H4" s="52" t="s">
        <v>7</v>
      </c>
      <c r="I4" s="52" t="s">
        <v>6</v>
      </c>
      <c r="J4" s="52" t="s">
        <v>7</v>
      </c>
    </row>
    <row r="5" spans="2:10" ht="15" customHeight="1" x14ac:dyDescent="0.3">
      <c r="B5" s="108" t="s">
        <v>2</v>
      </c>
      <c r="C5" s="57">
        <v>82</v>
      </c>
      <c r="D5" s="58">
        <v>20081</v>
      </c>
      <c r="E5" s="57">
        <v>66</v>
      </c>
      <c r="F5" s="58">
        <v>17066</v>
      </c>
      <c r="G5" s="57">
        <v>164</v>
      </c>
      <c r="H5" s="58">
        <v>77681</v>
      </c>
      <c r="I5" s="58">
        <f>SUM(C5,E5,G5)</f>
        <v>312</v>
      </c>
      <c r="J5" s="58">
        <f>SUM(D5,F5,H5)</f>
        <v>114828</v>
      </c>
    </row>
    <row r="6" spans="2:10" ht="15" customHeight="1" x14ac:dyDescent="0.3">
      <c r="B6" s="108" t="s">
        <v>8</v>
      </c>
      <c r="C6" s="21">
        <f>IF(ISERROR(C5/$I$5*100)=TRUE,0,C5/$I$5*100)</f>
        <v>26.282051282051285</v>
      </c>
      <c r="D6" s="21">
        <f>IF(ISERROR(D5/$J$5*100)=TRUE,0,D5/$J$5*100)</f>
        <v>17.487894938516739</v>
      </c>
      <c r="E6" s="21">
        <f>IF(ISERROR(E5/$I$5*100)=TRUE,0,E5/$I$5*100)</f>
        <v>21.153846153846153</v>
      </c>
      <c r="F6" s="21">
        <f>IF(ISERROR(F5/$J$5*100)=TRUE,0,F5/$J$5*100)</f>
        <v>14.862228724701293</v>
      </c>
      <c r="G6" s="21">
        <f>IF(ISERROR(G5/$I$5*100)=TRUE,0,G5/$I$5*100)</f>
        <v>52.564102564102569</v>
      </c>
      <c r="H6" s="21">
        <f>IF(ISERROR(H5/$J$5*100)=TRUE,0,H5/$J$5*100)</f>
        <v>67.649876336781972</v>
      </c>
      <c r="I6" s="21">
        <f>IF(ISERROR(I5/$I$5*100)=TRUE,0,I5/$I$5*100)</f>
        <v>100</v>
      </c>
      <c r="J6" s="21">
        <f>IF(ISERROR(J5/$J$5*100)=TRUE,0,J5/$J$5*100)</f>
        <v>100</v>
      </c>
    </row>
    <row r="7" spans="2:10" ht="15" customHeight="1" x14ac:dyDescent="0.3">
      <c r="B7" s="108" t="s">
        <v>3</v>
      </c>
      <c r="C7" s="57">
        <v>3825</v>
      </c>
      <c r="D7" s="58">
        <v>891976</v>
      </c>
      <c r="E7" s="57">
        <v>2425</v>
      </c>
      <c r="F7" s="58">
        <v>134258</v>
      </c>
      <c r="G7" s="57">
        <v>2154</v>
      </c>
      <c r="H7" s="58">
        <v>163332</v>
      </c>
      <c r="I7" s="58">
        <f>SUM(C7,E7,G7)</f>
        <v>8404</v>
      </c>
      <c r="J7" s="58">
        <f>SUM(D7,F7,H7)</f>
        <v>1189566</v>
      </c>
    </row>
    <row r="8" spans="2:10" ht="15" customHeight="1" thickBot="1" x14ac:dyDescent="0.35">
      <c r="B8" s="107" t="s">
        <v>8</v>
      </c>
      <c r="C8" s="21">
        <f>IF(ISERROR(C7/$I$7*100)=TRUE,0,C7/$I$7*100)</f>
        <v>45.514040932889102</v>
      </c>
      <c r="D8" s="21">
        <f>IF(ISERROR(D7/$J$7*100)=TRUE,0,D7/$J$7*100)</f>
        <v>74.983313241972283</v>
      </c>
      <c r="E8" s="21">
        <f>IF(ISERROR(E7/$I$7*100)=TRUE,0,E7/$I$7*100)</f>
        <v>28.855306996668251</v>
      </c>
      <c r="F8" s="21">
        <f>IF(ISERROR(F7/$J$7*100)=TRUE,0,F7/$J$7*100)</f>
        <v>11.286301054334102</v>
      </c>
      <c r="G8" s="21">
        <f>IF(ISERROR(G7/$I$7*100)=TRUE,0,G7/$I$7*100)</f>
        <v>25.630652070442643</v>
      </c>
      <c r="H8" s="21">
        <f>IF(ISERROR(H7/$J$7*100)=TRUE,0,H7/$J$7*100)</f>
        <v>13.730385703693615</v>
      </c>
      <c r="I8" s="21">
        <f>IF(ISERROR(I7/$I$7*100)=TRUE,0,I7/$I$7*100)</f>
        <v>100</v>
      </c>
      <c r="J8" s="21">
        <f>IF(ISERROR(J7/$J$7*100)=TRUE,0,J7/$J$7*100)</f>
        <v>100</v>
      </c>
    </row>
    <row r="9" spans="2:10" ht="15" customHeight="1" thickTop="1" x14ac:dyDescent="0.3">
      <c r="B9" s="54" t="s">
        <v>1</v>
      </c>
      <c r="C9" s="59">
        <f t="shared" ref="C9:H9" si="0">C5+C7</f>
        <v>3907</v>
      </c>
      <c r="D9" s="59">
        <f t="shared" si="0"/>
        <v>912057</v>
      </c>
      <c r="E9" s="59">
        <f t="shared" si="0"/>
        <v>2491</v>
      </c>
      <c r="F9" s="59">
        <f t="shared" si="0"/>
        <v>151324</v>
      </c>
      <c r="G9" s="59">
        <f t="shared" si="0"/>
        <v>2318</v>
      </c>
      <c r="H9" s="59">
        <f t="shared" si="0"/>
        <v>241013</v>
      </c>
      <c r="I9" s="59">
        <f>SUM(C9,E9,G9)</f>
        <v>8716</v>
      </c>
      <c r="J9" s="59">
        <f>SUM(D9,F9,H9)</f>
        <v>1304394</v>
      </c>
    </row>
    <row r="10" spans="2:10" ht="15" customHeight="1" x14ac:dyDescent="0.3">
      <c r="B10" s="108" t="s">
        <v>8</v>
      </c>
      <c r="C10" s="21">
        <f>IF(ISERROR(C9/$I$9*100)=TRUE,0,C9/$I$9*100)</f>
        <v>44.825608077099588</v>
      </c>
      <c r="D10" s="21">
        <f>IF(ISERROR(D9/$J$9*100)=TRUE,0,D9/$J$9*100)</f>
        <v>69.921894764925312</v>
      </c>
      <c r="E10" s="21">
        <f>IF(ISERROR(E9/$I$9*100)=TRUE,0,E9/$I$9*100)</f>
        <v>28.579623680587424</v>
      </c>
      <c r="F10" s="21">
        <f>IF(ISERROR(F9/$J$9*100)=TRUE,0,F9/$J$9*100)</f>
        <v>11.601095987868696</v>
      </c>
      <c r="G10" s="21">
        <f>IF(ISERROR(G9/$I$9*100)=TRUE,0,G9/$I$9*100)</f>
        <v>26.594768242312988</v>
      </c>
      <c r="H10" s="21">
        <f>IF(ISERROR(H9/$J$9*100)=TRUE,0,H9/$J$9*100)</f>
        <v>18.477009247205984</v>
      </c>
      <c r="I10" s="21">
        <f>IF(ISERROR(I9/$I$9*100)=TRUE,0,I9/$I$9*100)</f>
        <v>100</v>
      </c>
      <c r="J10" s="21">
        <f>IF(ISERROR(J9/$J$9*100)=TRUE,0,J9/$J$9*100)</f>
        <v>100</v>
      </c>
    </row>
    <row r="11" spans="2:10" ht="22.5" customHeight="1" x14ac:dyDescent="0.3">
      <c r="B11" s="50"/>
      <c r="C11" s="56"/>
      <c r="D11" s="56"/>
      <c r="E11" s="56"/>
      <c r="F11" s="56"/>
      <c r="G11" s="56"/>
      <c r="H11" s="56"/>
      <c r="I11" s="56"/>
      <c r="J11" s="56"/>
    </row>
  </sheetData>
  <mergeCells count="5">
    <mergeCell ref="G3:H3"/>
    <mergeCell ref="I3:J3"/>
    <mergeCell ref="B3:B4"/>
    <mergeCell ref="C3:D3"/>
    <mergeCell ref="E3:F3"/>
  </mergeCells>
  <phoneticPr fontId="2"/>
  <printOptions horizontalCentered="1"/>
  <pageMargins left="0.59055118110236227" right="0.11811023622047245" top="0.70866141732283472" bottom="0.55118110236220474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3">
    <tabColor rgb="FF99CCFF"/>
    <pageSetUpPr fitToPage="1"/>
  </sheetPr>
  <dimension ref="B1:H12"/>
  <sheetViews>
    <sheetView showGridLines="0" view="pageBreakPreview" zoomScaleNormal="100" zoomScaleSheetLayoutView="100" workbookViewId="0"/>
  </sheetViews>
  <sheetFormatPr defaultColWidth="10" defaultRowHeight="13" x14ac:dyDescent="0.3"/>
  <cols>
    <col min="1" max="1" width="1.26953125" style="7" customWidth="1"/>
    <col min="2" max="2" width="11.453125" style="7" customWidth="1"/>
    <col min="3" max="3" width="6.453125" style="7" customWidth="1"/>
    <col min="4" max="4" width="10.08984375" style="7" customWidth="1"/>
    <col min="5" max="5" width="6.453125" style="7" customWidth="1"/>
    <col min="6" max="6" width="10.08984375" style="7" customWidth="1"/>
    <col min="7" max="7" width="6.453125" style="7" customWidth="1"/>
    <col min="8" max="8" width="10.08984375" style="7" customWidth="1"/>
    <col min="9" max="9" width="1.08984375" style="7" customWidth="1"/>
    <col min="10" max="16384" width="10" style="7"/>
  </cols>
  <sheetData>
    <row r="1" spans="2:8" ht="22.5" customHeight="1" x14ac:dyDescent="0.3">
      <c r="B1" s="49" t="s">
        <v>69</v>
      </c>
      <c r="C1" s="56"/>
      <c r="D1" s="56"/>
      <c r="E1" s="56"/>
      <c r="F1" s="56"/>
      <c r="G1" s="56"/>
      <c r="H1" s="56"/>
    </row>
    <row r="2" spans="2:8" ht="12" customHeight="1" x14ac:dyDescent="0.3">
      <c r="C2" s="8"/>
      <c r="H2" s="50" t="s">
        <v>4</v>
      </c>
    </row>
    <row r="3" spans="2:8" ht="15" customHeight="1" x14ac:dyDescent="0.3">
      <c r="B3" s="115" t="s">
        <v>5</v>
      </c>
      <c r="C3" s="117" t="s">
        <v>43</v>
      </c>
      <c r="D3" s="118"/>
      <c r="E3" s="117" t="s">
        <v>39</v>
      </c>
      <c r="F3" s="118"/>
      <c r="G3" s="119" t="s">
        <v>52</v>
      </c>
      <c r="H3" s="120"/>
    </row>
    <row r="4" spans="2:8" ht="15" customHeight="1" x14ac:dyDescent="0.3">
      <c r="B4" s="116"/>
      <c r="C4" s="52" t="s">
        <v>6</v>
      </c>
      <c r="D4" s="52" t="s">
        <v>7</v>
      </c>
      <c r="E4" s="52" t="s">
        <v>6</v>
      </c>
      <c r="F4" s="52" t="s">
        <v>7</v>
      </c>
      <c r="G4" s="52" t="s">
        <v>6</v>
      </c>
      <c r="H4" s="52" t="s">
        <v>7</v>
      </c>
    </row>
    <row r="5" spans="2:8" ht="15" customHeight="1" x14ac:dyDescent="0.3">
      <c r="B5" s="108" t="s">
        <v>2</v>
      </c>
      <c r="C5" s="57">
        <v>6347</v>
      </c>
      <c r="D5" s="58">
        <v>448726</v>
      </c>
      <c r="E5" s="57">
        <v>3318</v>
      </c>
      <c r="F5" s="58">
        <v>195140</v>
      </c>
      <c r="G5" s="58">
        <f>SUM(C5,E5)</f>
        <v>9665</v>
      </c>
      <c r="H5" s="58">
        <f>SUM(D5,F5)</f>
        <v>643866</v>
      </c>
    </row>
    <row r="6" spans="2:8" ht="15" customHeight="1" x14ac:dyDescent="0.3">
      <c r="B6" s="108" t="s">
        <v>8</v>
      </c>
      <c r="C6" s="21">
        <f>IF(ISERROR(C5/$G$5*100)=TRUE,0,C5/$G$5*100)</f>
        <v>65.669943093636832</v>
      </c>
      <c r="D6" s="21">
        <f>IF(ISERROR(D5/$H$5*100)=TRUE,0,D5/$H$5*100)</f>
        <v>69.692451534946713</v>
      </c>
      <c r="E6" s="21">
        <f>IF(ISERROR(E5/$G$5*100)=TRUE,0,E5/$G$5*100)</f>
        <v>34.330056906363168</v>
      </c>
      <c r="F6" s="21">
        <f>IF(ISERROR(F5/$H$5*100)=TRUE,0,F5/$H$5*100)</f>
        <v>30.307548465053287</v>
      </c>
      <c r="G6" s="21">
        <f>IF(ISERROR(G5/$G$5*100)=TRUE,0,G5/$G$5*100)</f>
        <v>100</v>
      </c>
      <c r="H6" s="21">
        <f>IF(ISERROR(H5/$H$5*100)=TRUE,0,H5/$H$5*100)</f>
        <v>100</v>
      </c>
    </row>
    <row r="7" spans="2:8" ht="15" customHeight="1" x14ac:dyDescent="0.3">
      <c r="B7" s="108" t="s">
        <v>3</v>
      </c>
      <c r="C7" s="57">
        <v>62176</v>
      </c>
      <c r="D7" s="58">
        <v>4386252</v>
      </c>
      <c r="E7" s="57">
        <v>43018</v>
      </c>
      <c r="F7" s="58">
        <v>2116922</v>
      </c>
      <c r="G7" s="58">
        <f>SUM(C7,E7)</f>
        <v>105194</v>
      </c>
      <c r="H7" s="58">
        <f>SUM(D7,F7)</f>
        <v>6503174</v>
      </c>
    </row>
    <row r="8" spans="2:8" ht="15" customHeight="1" thickBot="1" x14ac:dyDescent="0.35">
      <c r="B8" s="107" t="s">
        <v>8</v>
      </c>
      <c r="C8" s="21">
        <f>IF(ISERROR(C7/$G$7*100)=TRUE,0,C7/$G$7*100)</f>
        <v>59.106032663459892</v>
      </c>
      <c r="D8" s="21">
        <f>IF(ISERROR(D7/$H$7*100)=TRUE,0,D7/$H$7*100)</f>
        <v>67.447864688842714</v>
      </c>
      <c r="E8" s="21">
        <f>IF(ISERROR(E7/$G$7*100)=TRUE,0,E7/$G$7*100)</f>
        <v>40.893967336540108</v>
      </c>
      <c r="F8" s="21">
        <f>IF(ISERROR(F7/$H$7*100)=TRUE,0,F7/$H$7*100)</f>
        <v>32.552135311157286</v>
      </c>
      <c r="G8" s="21">
        <f>IF(ISERROR(G7/$G$7*100)=TRUE,0,G7/$G$7*100)</f>
        <v>100</v>
      </c>
      <c r="H8" s="21">
        <f>IF(ISERROR(H7/$H$7*100)=TRUE,0,H7/$H$7*100)</f>
        <v>100</v>
      </c>
    </row>
    <row r="9" spans="2:8" ht="15" customHeight="1" thickTop="1" x14ac:dyDescent="0.3">
      <c r="B9" s="54" t="s">
        <v>1</v>
      </c>
      <c r="C9" s="59">
        <f>C5+C7</f>
        <v>68523</v>
      </c>
      <c r="D9" s="59">
        <f>D5+D7</f>
        <v>4834978</v>
      </c>
      <c r="E9" s="59">
        <f>E5+E7</f>
        <v>46336</v>
      </c>
      <c r="F9" s="59">
        <f>F5+F7</f>
        <v>2312062</v>
      </c>
      <c r="G9" s="59">
        <f>SUM(C9,E9)</f>
        <v>114859</v>
      </c>
      <c r="H9" s="59">
        <f>SUM(D9,F9)</f>
        <v>7147040</v>
      </c>
    </row>
    <row r="10" spans="2:8" ht="15" customHeight="1" x14ac:dyDescent="0.3">
      <c r="B10" s="108" t="s">
        <v>8</v>
      </c>
      <c r="C10" s="21">
        <f>IF(ISERROR(C9/$G$9*100)=TRUE,0,C9/$G$9*100)</f>
        <v>59.658363732924713</v>
      </c>
      <c r="D10" s="21">
        <f>IF(ISERROR(D9/$H$9*100)=TRUE,0,D9/$H$9*100)</f>
        <v>67.650076115426799</v>
      </c>
      <c r="E10" s="21">
        <f>IF(ISERROR(E9/$G$9*100)=TRUE,0,E9/$G$9*100)</f>
        <v>40.34163626707528</v>
      </c>
      <c r="F10" s="21">
        <f>IF(ISERROR(F9/$H$9*100)=TRUE,0,F9/$H$9*100)</f>
        <v>32.349923884573194</v>
      </c>
      <c r="G10" s="21">
        <f>IF(ISERROR(G9/$G$9*100)=TRUE,0,G9/$G$9*100)</f>
        <v>100</v>
      </c>
      <c r="H10" s="21">
        <f>IF(ISERROR(H9/$H$9*100)=TRUE,0,H9/$H$9*100)</f>
        <v>100</v>
      </c>
    </row>
    <row r="11" spans="2:8" ht="7.5" customHeight="1" x14ac:dyDescent="0.3">
      <c r="B11" s="50"/>
      <c r="C11" s="56"/>
      <c r="D11" s="56"/>
      <c r="E11" s="56"/>
      <c r="F11" s="56"/>
      <c r="G11" s="56"/>
      <c r="H11" s="56"/>
    </row>
    <row r="12" spans="2:8" ht="14.15" customHeight="1" x14ac:dyDescent="0.3">
      <c r="B12" s="50"/>
      <c r="C12" s="56"/>
      <c r="D12" s="56"/>
      <c r="E12" s="56"/>
      <c r="F12" s="56"/>
      <c r="G12" s="56"/>
      <c r="H12" s="56"/>
    </row>
  </sheetData>
  <mergeCells count="4">
    <mergeCell ref="B3:B4"/>
    <mergeCell ref="C3:D3"/>
    <mergeCell ref="E3:F3"/>
    <mergeCell ref="G3:H3"/>
  </mergeCells>
  <phoneticPr fontId="2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表１　過去５ヶ年の事業実績表（価格評価、賃料評価のほか固定資産</vt:lpstr>
      <vt:lpstr>表２　依頼目的別　件数及び報酬（価格評価）</vt:lpstr>
      <vt:lpstr>表３　依頼目的別　件数及び報酬（賃料評価）</vt:lpstr>
      <vt:lpstr>表４　１件当たりの鑑定評価額別　件数及び報酬（価格評価）</vt:lpstr>
      <vt:lpstr>表５　依頼先別　件数及び報酬（価格評価及び賃料評価）</vt:lpstr>
      <vt:lpstr>表６　依頼目的別　件数及び報酬（不動産鑑定評価の隣接・周辺業務</vt:lpstr>
      <vt:lpstr>表７　依頼先別　件数及び報酬（不動産鑑定評価の隣接・周辺業務</vt:lpstr>
      <vt:lpstr>表７ー２　依頼先別　件数及び報酬（不動産鑑定評価の隣接・周辺</vt:lpstr>
      <vt:lpstr>表８　鑑定人等としての業務</vt:lpstr>
      <vt:lpstr>表９　他の不動産鑑定業者からの再受託</vt:lpstr>
      <vt:lpstr>表１０　公的土地評価</vt:lpstr>
      <vt:lpstr>'表１　過去５ヶ年の事業実績表（価格評価、賃料評価のほか固定資産'!Print_Area</vt:lpstr>
      <vt:lpstr>'表１０　公的土地評価'!Print_Area</vt:lpstr>
      <vt:lpstr>'表２　依頼目的別　件数及び報酬（価格評価）'!Print_Area</vt:lpstr>
      <vt:lpstr>'表３　依頼目的別　件数及び報酬（賃料評価）'!Print_Area</vt:lpstr>
      <vt:lpstr>'表４　１件当たりの鑑定評価額別　件数及び報酬（価格評価）'!Print_Area</vt:lpstr>
      <vt:lpstr>'表５　依頼先別　件数及び報酬（価格評価及び賃料評価）'!Print_Area</vt:lpstr>
      <vt:lpstr>'表６　依頼目的別　件数及び報酬（不動産鑑定評価の隣接・周辺業務'!Print_Area</vt:lpstr>
      <vt:lpstr>'表７　依頼先別　件数及び報酬（不動産鑑定評価の隣接・周辺業務'!Print_Area</vt:lpstr>
      <vt:lpstr>'表７ー２　依頼先別　件数及び報酬（不動産鑑定評価の隣接・周辺'!Print_Area</vt:lpstr>
      <vt:lpstr>'表８　鑑定人等としての業務'!Print_Area</vt:lpstr>
      <vt:lpstr>'表９　他の不動産鑑定業者からの再受託'!Print_Area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60aadbe9-bbe6-46b1-b384-e2cd75c0a283</vt:lpwstr>
  </property>
</Properties>
</file>